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9090" activeTab="1"/>
  </bookViews>
  <sheets>
    <sheet name="表面" sheetId="1" r:id="rId1"/>
    <sheet name="裏面" sheetId="2" r:id="rId2"/>
  </sheets>
  <definedNames>
    <definedName name="_Order1" hidden="1">0</definedName>
    <definedName name="_xlnm.Print_Area" localSheetId="0">'表面'!$B$1:$S$57</definedName>
    <definedName name="_xlnm.Print_Area" localSheetId="1">'裏面'!$B$1:$W$61</definedName>
    <definedName name="Q_26_特別職に属する職員等の定数及び給料（報酬）額に関する調">#REF!</definedName>
    <definedName name="T_26_特別職に属する職員等の定数及び給料（報酬）額に関する調">#REF!</definedName>
    <definedName name="財政力指数">#REF!</definedName>
  </definedNames>
  <calcPr fullCalcOnLoad="1"/>
</workbook>
</file>

<file path=xl/sharedStrings.xml><?xml version="1.0" encoding="utf-8"?>
<sst xmlns="http://schemas.openxmlformats.org/spreadsheetml/2006/main" count="467" uniqueCount="359">
  <si>
    <t>市区町村
コード</t>
  </si>
  <si>
    <t>番号</t>
  </si>
  <si>
    <t>市町村名</t>
  </si>
  <si>
    <t>決算状況</t>
  </si>
  <si>
    <t>住民基本台帳</t>
  </si>
  <si>
    <t>人　　　　　口</t>
  </si>
  <si>
    <t>人</t>
  </si>
  <si>
    <t>人口密度</t>
  </si>
  <si>
    <t>面　　積</t>
  </si>
  <si>
    <t>％</t>
  </si>
  <si>
    <t>人口集中地区人口</t>
  </si>
  <si>
    <t>産　　　　業　　　　構　　　　造</t>
  </si>
  <si>
    <t>就業人口</t>
  </si>
  <si>
    <t>国　調</t>
  </si>
  <si>
    <t>区　　分</t>
  </si>
  <si>
    <t>第１次</t>
  </si>
  <si>
    <t>第２次</t>
  </si>
  <si>
    <t>第３次</t>
  </si>
  <si>
    <t>区　　　　　　　分</t>
  </si>
  <si>
    <t>歳入総額</t>
  </si>
  <si>
    <t>歳出総額</t>
  </si>
  <si>
    <t>実質収支</t>
  </si>
  <si>
    <t>単年度収支</t>
  </si>
  <si>
    <t>積立金</t>
  </si>
  <si>
    <t>繰上償還金</t>
  </si>
  <si>
    <t>財　政　指　標　等</t>
  </si>
  <si>
    <t>財政力指数</t>
  </si>
  <si>
    <t>実質収支比率</t>
  </si>
  <si>
    <t>経常収支比率</t>
  </si>
  <si>
    <t>公債費比率</t>
  </si>
  <si>
    <t>公債費負担比率</t>
  </si>
  <si>
    <t>会　　計　　名</t>
  </si>
  <si>
    <t>普通会計からの繰入額</t>
  </si>
  <si>
    <t>（総収益）</t>
  </si>
  <si>
    <t>給　与　等　の　状　況</t>
  </si>
  <si>
    <t>近郊整備</t>
  </si>
  <si>
    <t>山村振興</t>
  </si>
  <si>
    <t>過疎地域</t>
  </si>
  <si>
    <t>半島振興</t>
  </si>
  <si>
    <t>一　　　　般　　　　職　　　　員　　　　等</t>
  </si>
  <si>
    <t>区　　　分</t>
  </si>
  <si>
    <t>市町村長</t>
  </si>
  <si>
    <t>教育長</t>
  </si>
  <si>
    <t>議会議長</t>
  </si>
  <si>
    <t>副議長</t>
  </si>
  <si>
    <t>一般職員　　　　</t>
  </si>
  <si>
    <t>うち技能労務職員</t>
  </si>
  <si>
    <t>教育公務員</t>
  </si>
  <si>
    <t>臨時職員</t>
  </si>
  <si>
    <t>合計</t>
  </si>
  <si>
    <t>議会議員</t>
  </si>
  <si>
    <t>歳　　　　　　　　　　　　　　入</t>
  </si>
  <si>
    <t>性　　　　質　　　　別　　　　歳　　　　出</t>
  </si>
  <si>
    <t>地域指定等の状況</t>
  </si>
  <si>
    <t>区　　　　　分</t>
  </si>
  <si>
    <t>決算額</t>
  </si>
  <si>
    <t>構成比</t>
  </si>
  <si>
    <t>経 常 収 支比率</t>
  </si>
  <si>
    <t>一般財源等</t>
  </si>
  <si>
    <t>地方税</t>
  </si>
  <si>
    <t>地方譲与税</t>
  </si>
  <si>
    <t>利子割交付金</t>
  </si>
  <si>
    <t>地方消費税交付金</t>
  </si>
  <si>
    <t>ゴルフ場利用税交付金</t>
  </si>
  <si>
    <t>自動車取得税交付金</t>
  </si>
  <si>
    <t>軽油引取税交付金</t>
  </si>
  <si>
    <t>地方交付税</t>
  </si>
  <si>
    <t>内訳</t>
  </si>
  <si>
    <t>使用料</t>
  </si>
  <si>
    <t>手数料</t>
  </si>
  <si>
    <t>国庫支出金</t>
  </si>
  <si>
    <t>財産収入</t>
  </si>
  <si>
    <t>寄附金</t>
  </si>
  <si>
    <t>繰入金</t>
  </si>
  <si>
    <t>繰越金</t>
  </si>
  <si>
    <t>諸収入</t>
  </si>
  <si>
    <t>地方債</t>
  </si>
  <si>
    <t>合　　　　　　　計</t>
  </si>
  <si>
    <t>人件費</t>
  </si>
  <si>
    <t>うち職員給</t>
  </si>
  <si>
    <t>扶助費</t>
  </si>
  <si>
    <t>公債費</t>
  </si>
  <si>
    <t>元利償還金</t>
  </si>
  <si>
    <t>一時借入金利子</t>
  </si>
  <si>
    <t>義務的経費小計</t>
  </si>
  <si>
    <t>物件費</t>
  </si>
  <si>
    <t>維持補修費</t>
  </si>
  <si>
    <t>補助費等</t>
  </si>
  <si>
    <t>経常的経費小計</t>
  </si>
  <si>
    <t>前年度繰上充用金</t>
  </si>
  <si>
    <t>投資的経費</t>
  </si>
  <si>
    <t>うち人件費</t>
  </si>
  <si>
    <t>普通建設事業費</t>
  </si>
  <si>
    <t>補　　　助</t>
  </si>
  <si>
    <t>単　　　独</t>
  </si>
  <si>
    <t>災害復旧事業費</t>
  </si>
  <si>
    <t>失業対策事業費</t>
  </si>
  <si>
    <t>一般財源等総額</t>
  </si>
  <si>
    <t>公共施設の整備状況</t>
  </si>
  <si>
    <t>道路改良率</t>
  </si>
  <si>
    <t>上水道等普及率</t>
  </si>
  <si>
    <t>下水道普及率(人口）</t>
  </si>
  <si>
    <t>し尿収集率</t>
  </si>
  <si>
    <t>し尿衛生処理率</t>
  </si>
  <si>
    <t>ごみ収集率</t>
  </si>
  <si>
    <t>ごみ焼却処理率</t>
  </si>
  <si>
    <t>小学校非木造比率</t>
  </si>
  <si>
    <t>中学校非木造比率</t>
  </si>
  <si>
    <t>市　　　　　町　　　　　村　　　　　税</t>
  </si>
  <si>
    <t>目　　　的　　　別　　　歳　　　出</t>
  </si>
  <si>
    <t>超過課税分収入済額</t>
  </si>
  <si>
    <t>市町村税</t>
  </si>
  <si>
    <t>市町村民税</t>
  </si>
  <si>
    <t>固定資産税</t>
  </si>
  <si>
    <t>個　　人　　分</t>
  </si>
  <si>
    <t>法　　人　　分</t>
  </si>
  <si>
    <t>軽自動車税</t>
  </si>
  <si>
    <t>市町村たばこ税</t>
  </si>
  <si>
    <t>鉱産税</t>
  </si>
  <si>
    <t>特別土地保有税</t>
  </si>
  <si>
    <t>法定外普通税・旧法税</t>
  </si>
  <si>
    <t>目的税</t>
  </si>
  <si>
    <t>議会費</t>
  </si>
  <si>
    <t>総務費</t>
  </si>
  <si>
    <t>民生費</t>
  </si>
  <si>
    <t>衛生費</t>
  </si>
  <si>
    <t>労働費</t>
  </si>
  <si>
    <t>農林水産業費</t>
  </si>
  <si>
    <t>商工費</t>
  </si>
  <si>
    <t>土木費</t>
  </si>
  <si>
    <t>消防費</t>
  </si>
  <si>
    <t>教育費</t>
  </si>
  <si>
    <t>災害復旧費</t>
  </si>
  <si>
    <t>諸支出金</t>
  </si>
  <si>
    <t>法定普通税小計</t>
  </si>
  <si>
    <t>内訳</t>
  </si>
  <si>
    <t>入湯税</t>
  </si>
  <si>
    <t>事業所税</t>
  </si>
  <si>
    <t>都市計画税</t>
  </si>
  <si>
    <t>徴収率</t>
  </si>
  <si>
    <t>現年課税分</t>
  </si>
  <si>
    <t>滞納繰越分</t>
  </si>
  <si>
    <t>合　　　計</t>
  </si>
  <si>
    <t>市町村民税</t>
  </si>
  <si>
    <t>％</t>
  </si>
  <si>
    <t>公害防止</t>
  </si>
  <si>
    <t>広　  　域</t>
  </si>
  <si>
    <t>低　  　工</t>
  </si>
  <si>
    <t>農　  　工</t>
  </si>
  <si>
    <t>起債制限比率</t>
  </si>
  <si>
    <t>1人当たり平均給料</t>
  </si>
  <si>
    <t>道路舗装率</t>
  </si>
  <si>
    <t>一　般　財　源　計</t>
  </si>
  <si>
    <t>水利地益税等</t>
  </si>
  <si>
    <t>経常的繰出金</t>
  </si>
  <si>
    <t>増減額</t>
  </si>
  <si>
    <t>増減率</t>
  </si>
  <si>
    <t>繰　　　　出　　 　金  ( 経 常 的 な も の を 除 く )</t>
  </si>
  <si>
    <t>うち臨時財政対策債</t>
  </si>
  <si>
    <t>配当割交付金</t>
  </si>
  <si>
    <t>株式等譲渡所得割交付金</t>
  </si>
  <si>
    <t>交通安全対策特別交付金</t>
  </si>
  <si>
    <t>副市町村長</t>
  </si>
  <si>
    <t>地方特例交付金等</t>
  </si>
  <si>
    <t>うち減収補てん債特例分</t>
  </si>
  <si>
    <t>実質公債費比率</t>
  </si>
  <si>
    <t>実質赤字比率</t>
  </si>
  <si>
    <t>将来負担比率</t>
  </si>
  <si>
    <t>％</t>
  </si>
  <si>
    <t>特別地方消費税交付金</t>
  </si>
  <si>
    <t>連結実質赤字比率</t>
  </si>
  <si>
    <t>歳　　入</t>
  </si>
  <si>
    <t>（総費用）</t>
  </si>
  <si>
    <t>歳　　出</t>
  </si>
  <si>
    <t>（純損益）</t>
  </si>
  <si>
    <t>国勢
調査</t>
  </si>
  <si>
    <t>8.</t>
  </si>
  <si>
    <t>幼稚園施設充足率</t>
  </si>
  <si>
    <t>17年</t>
  </si>
  <si>
    <t>17　年</t>
  </si>
  <si>
    <t>12　年</t>
  </si>
  <si>
    <t>保育所施設充足率</t>
  </si>
  <si>
    <t>（単位：千円）</t>
  </si>
  <si>
    <t>第三セクター等に対する債務保証又は損失補償の状況</t>
  </si>
  <si>
    <t>ｋ㎡</t>
  </si>
  <si>
    <t>12年</t>
  </si>
  <si>
    <t>S４０．４．１以降の合併等の状況</t>
  </si>
  <si>
    <t>％</t>
  </si>
  <si>
    <t>％</t>
  </si>
  <si>
    <t>2.</t>
  </si>
  <si>
    <t>3.</t>
  </si>
  <si>
    <t>4.</t>
  </si>
  <si>
    <t>5.</t>
  </si>
  <si>
    <t>6.</t>
  </si>
  <si>
    <t>7.</t>
  </si>
  <si>
    <t>積立金現在高</t>
  </si>
  <si>
    <t>うち財政調整基金</t>
  </si>
  <si>
    <t>9.</t>
  </si>
  <si>
    <t>地方債現在高</t>
  </si>
  <si>
    <t>10.</t>
  </si>
  <si>
    <t>債務負担行為支出予定額</t>
  </si>
  <si>
    <t>％</t>
  </si>
  <si>
    <t>％</t>
  </si>
  <si>
    <t>うち臨時財政対策債発行可能額</t>
  </si>
  <si>
    <t>標 　　 準 　　　財 　　　政 　　　規 　　　模</t>
  </si>
  <si>
    <t>基　　　準　　　財　　　政　　　収　　　入　　　額</t>
  </si>
  <si>
    <t>基　　　準　　　財　　　政　　　需　　　要　　　額</t>
  </si>
  <si>
    <t>うち消防関係職員</t>
  </si>
  <si>
    <t>国民健康保険税（料）</t>
  </si>
  <si>
    <t>国民健康保険税（料）</t>
  </si>
  <si>
    <t>17年国調</t>
  </si>
  <si>
    <t>12年国調</t>
  </si>
  <si>
    <t>①</t>
  </si>
  <si>
    <t>②</t>
  </si>
  <si>
    <t>差引（形式収支）(①-②)</t>
  </si>
  <si>
    <t>③</t>
  </si>
  <si>
    <t>④</t>
  </si>
  <si>
    <t>実質収支(③-④)</t>
  </si>
  <si>
    <t>⑤</t>
  </si>
  <si>
    <t>⑥</t>
  </si>
  <si>
    <t>⑦</t>
  </si>
  <si>
    <t>⑧</t>
  </si>
  <si>
    <t>⑨</t>
  </si>
  <si>
    <t>実質単年度収支
(⑥+⑦+⑧-⑨)</t>
  </si>
  <si>
    <t>種別（注）</t>
  </si>
  <si>
    <t>資金不足比率（対象会計のみ記載）</t>
  </si>
  <si>
    <t>普通会計からの負担金又は繰出金</t>
  </si>
  <si>
    <t>リゾート</t>
  </si>
  <si>
    <t>％</t>
  </si>
  <si>
    <t>％</t>
  </si>
  <si>
    <t>％</t>
  </si>
  <si>
    <t>百円</t>
  </si>
  <si>
    <t>市町村類型</t>
  </si>
  <si>
    <t>注）表示単位未満を四捨五入しています。このため、構成比の積み上げと合計が一致しない場合があります。</t>
  </si>
  <si>
    <t>注)調査項目がない場合、指標又は増減率等が算定されない場合は、「－」で表しています。</t>
  </si>
  <si>
    <t>適　　　用</t>
  </si>
  <si>
    <t>年  月  日</t>
  </si>
  <si>
    <t>投資及び出資金・貸付金（経常的なもの）</t>
  </si>
  <si>
    <t>市町村
類型</t>
  </si>
  <si>
    <t>翌年度に繰り越すべき財源</t>
  </si>
  <si>
    <t>積立金取崩し額</t>
  </si>
  <si>
    <t>組　　合　　等　　名</t>
  </si>
  <si>
    <t>左のうち投資的経費充当額又は繰出基準内繰出金</t>
  </si>
  <si>
    <t>第三セクター等名</t>
  </si>
  <si>
    <t>（報酬）月額　 　百円</t>
  </si>
  <si>
    <t>百円</t>
  </si>
  <si>
    <t>普　　　通</t>
  </si>
  <si>
    <t>特　　　別</t>
  </si>
  <si>
    <t>経常一般財源等</t>
  </si>
  <si>
    <t>経常的経費充当一般財源等</t>
  </si>
  <si>
    <t>分担金及び負担金</t>
  </si>
  <si>
    <t>国有提供施設等所在市町村助成交付金</t>
  </si>
  <si>
    <t>都道府県支出金</t>
  </si>
  <si>
    <t>うち債務負担行為に係る支出額に充当された一般財源等の額</t>
  </si>
  <si>
    <t>投資的経費充当可能一般財源等</t>
  </si>
  <si>
    <t>投資及び出資金 ・貸 付 金　( 経 常 的 な も の を 除 く )</t>
  </si>
  <si>
    <t>122173</t>
  </si>
  <si>
    <t>柏市</t>
  </si>
  <si>
    <t>114.90</t>
  </si>
  <si>
    <t>96.6</t>
  </si>
  <si>
    <t>14.8</t>
  </si>
  <si>
    <t>12.9</t>
  </si>
  <si>
    <t>国民健康保険事業</t>
  </si>
  <si>
    <t>老人保健医療事業</t>
  </si>
  <si>
    <t>介護保険事業</t>
  </si>
  <si>
    <t>後期高齢者医療事業</t>
  </si>
  <si>
    <t>上水道事業</t>
  </si>
  <si>
    <t>病院事業</t>
  </si>
  <si>
    <t>公共下水道事業</t>
  </si>
  <si>
    <t>特定環境公共下水道事業</t>
  </si>
  <si>
    <t>宅地造成事業</t>
  </si>
  <si>
    <t>市場事業</t>
  </si>
  <si>
    <t>駐車場事業</t>
  </si>
  <si>
    <t>介護サービス事業</t>
  </si>
  <si>
    <t>事</t>
  </si>
  <si>
    <t>企適</t>
  </si>
  <si>
    <t>企非</t>
  </si>
  <si>
    <t>千葉県市町村総合事務組合</t>
  </si>
  <si>
    <t>千葉県後期高齢者医療広域連合</t>
  </si>
  <si>
    <t>東葛中部地区総合開発事務組合</t>
  </si>
  <si>
    <t>柏・白井・鎌ケ谷環境衛生組合</t>
  </si>
  <si>
    <t>北千葉広域水道企業団</t>
  </si>
  <si>
    <t>㈶柏市都市振興公社</t>
  </si>
  <si>
    <t>㈶柏市医療公社</t>
  </si>
  <si>
    <t>㈶柏市みどりの基金</t>
  </si>
  <si>
    <t>-</t>
  </si>
  <si>
    <t>84.3</t>
  </si>
  <si>
    <t>79.6</t>
  </si>
  <si>
    <t>92.9</t>
  </si>
  <si>
    <t>103.1</t>
  </si>
  <si>
    <t>2.8</t>
  </si>
  <si>
    <t>100.0</t>
  </si>
  <si>
    <t>77.4</t>
  </si>
  <si>
    <t>95.4</t>
  </si>
  <si>
    <t>89.1</t>
  </si>
  <si>
    <t>99.8</t>
  </si>
  <si>
    <t>99.9</t>
  </si>
  <si>
    <t>柏市</t>
  </si>
  <si>
    <t>中核市</t>
  </si>
  <si>
    <t>中核市</t>
  </si>
  <si>
    <t>15</t>
  </si>
  <si>
    <t>Ⅰ6</t>
  </si>
  <si>
    <t>11.5</t>
  </si>
  <si>
    <t>健　全　化　判　断　比　率</t>
  </si>
  <si>
    <t>一　部　事　務　組　合　等　加　入　状　況</t>
  </si>
  <si>
    <t>地　方　公　営　事　業　会　計　の　状　況</t>
  </si>
  <si>
    <t>柏市総合保健医療福祉施設建設事業（3,110）</t>
  </si>
  <si>
    <t>新市建設計画幹線道路整備事業(900)</t>
  </si>
  <si>
    <t>平  成  21  年  度</t>
  </si>
  <si>
    <t>H21普通交付
税種地区分</t>
  </si>
  <si>
    <t>％</t>
  </si>
  <si>
    <t>22.3.31</t>
  </si>
  <si>
    <t>21.3.31</t>
  </si>
  <si>
    <t>平成21年度</t>
  </si>
  <si>
    <t>平成20年度</t>
  </si>
  <si>
    <t>対H20増減率</t>
  </si>
  <si>
    <t>1.</t>
  </si>
  <si>
    <t>％</t>
  </si>
  <si>
    <t>　</t>
  </si>
  <si>
    <t>％</t>
  </si>
  <si>
    <t>0</t>
  </si>
  <si>
    <t>H21年度末の債務保証額又は損失補償額</t>
  </si>
  <si>
    <t>柏市土地開発公社</t>
  </si>
  <si>
    <t>特　　　　別　　　　職　　　　等(H22.4.1現在)</t>
  </si>
  <si>
    <t>職　員　数(H22.4.1現在)</t>
  </si>
  <si>
    <t>1人当たり平均給料支給
月額(H22.4月分)　　百円</t>
  </si>
  <si>
    <t>○</t>
  </si>
  <si>
    <t>○</t>
  </si>
  <si>
    <t>16.1.1</t>
  </si>
  <si>
    <t>19.4.1</t>
  </si>
  <si>
    <t>16.1.1</t>
  </si>
  <si>
    <t>16.1.1</t>
  </si>
  <si>
    <t>16.1.1</t>
  </si>
  <si>
    <t>16.1.1</t>
  </si>
  <si>
    <t>注）「企適」は、平成２１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</si>
  <si>
    <t xml:space="preserve"> </t>
  </si>
  <si>
    <r>
      <t>対H</t>
    </r>
    <r>
      <rPr>
        <sz val="11"/>
        <rFont val="ＭＳ Ｐゴシック"/>
        <family val="3"/>
      </rPr>
      <t>20増減率</t>
    </r>
  </si>
  <si>
    <t>26</t>
  </si>
  <si>
    <t>0</t>
  </si>
  <si>
    <t>0</t>
  </si>
  <si>
    <t>0</t>
  </si>
  <si>
    <t>0</t>
  </si>
  <si>
    <t>0</t>
  </si>
  <si>
    <t>0</t>
  </si>
  <si>
    <r>
      <t>平成</t>
    </r>
    <r>
      <rPr>
        <sz val="11"/>
        <rFont val="ＭＳ Ｐゴシック"/>
        <family val="3"/>
      </rPr>
      <t>２１年度大規模事業（かっこ書きは、平成２１年度事業費　単位：百万円）</t>
    </r>
  </si>
  <si>
    <t>・</t>
  </si>
  <si>
    <t>・</t>
  </si>
  <si>
    <t>こんぶくろ池公園整備事業(2,185)</t>
  </si>
  <si>
    <t>・</t>
  </si>
  <si>
    <t>消防通信指令施設整備事業(1,092)</t>
  </si>
  <si>
    <t>86.4</t>
  </si>
  <si>
    <t>12.4</t>
  </si>
  <si>
    <t>63.0</t>
  </si>
  <si>
    <t>・</t>
  </si>
  <si>
    <t>北部地域小学校整備事業(1,000)</t>
  </si>
  <si>
    <t>0.9</t>
  </si>
  <si>
    <t>皆増</t>
  </si>
  <si>
    <t>平17.3.28沼南町の編入合併、平20.4.1中核市</t>
  </si>
  <si>
    <t>0</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</si>
</sst>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
    <numFmt numFmtId="180" formatCode="#,##0_);[Red]\(#,##0\)"/>
    <numFmt numFmtId="181" formatCode="#,##0.0_);[Red]\(#,##0.0\)"/>
    <numFmt numFmtId="182" formatCode="0.0_ "/>
    <numFmt numFmtId="183" formatCode="#,##0.00_ "/>
    <numFmt numFmtId="184" formatCode="0_ "/>
    <numFmt numFmtId="185" formatCode="####"/>
    <numFmt numFmtId="186" formatCode="0.000_ "/>
    <numFmt numFmtId="187" formatCode="#,##0.000_ "/>
    <numFmt numFmtId="188" formatCode="0.0_);[Red]\(0.0\)"/>
    <numFmt numFmtId="189" formatCode="#,##0_ ;[Red]\-#,##0\ "/>
    <numFmt numFmtId="190" formatCode="#,##0.0_ ;[Red]\-#,##0.0\ "/>
    <numFmt numFmtId="191" formatCode="0.00000_ "/>
    <numFmt numFmtId="192" formatCode="#,##0.00_);[Red]\(#,##0.00\)"/>
    <numFmt numFmtId="193" formatCode="#,###,###,##0.00;&quot; -&quot;###,###,##0.00"/>
    <numFmt numFmtId="194" formatCode="\4\)\ #,###,###,##0.00;\4\)\ \-###,###,##0.00"/>
    <numFmt numFmtId="195" formatCode="##,###,###,##0.0;&quot;-&quot;#,###,###,##0.0"/>
    <numFmt numFmtId="196" formatCode="\ ###,###,###,###,##0;&quot;-&quot;###,###,###,###,##0"/>
    <numFmt numFmtId="197" formatCode="#,##0.000;[Red]\-#,##0.000"/>
    <numFmt numFmtId="198" formatCode="###,##0;&quot;-&quot;##,##0"/>
    <numFmt numFmtId="199" formatCode="###,###,##0;&quot;-&quot;##,###,##0"/>
    <numFmt numFmtId="200" formatCode="#,##0;&quot;▲ &quot;#,##0"/>
    <numFmt numFmtId="201" formatCode="0;&quot;▲ &quot;0"/>
    <numFmt numFmtId="202" formatCode="#,##0.000_);[Red]\(#,##0.000\)"/>
    <numFmt numFmtId="203" formatCode="0.0"/>
    <numFmt numFmtId="204" formatCode="#,##0.00000000;\-#,##0.00000000"/>
    <numFmt numFmtId="205" formatCode="#,##0.000000000;\-#,##0.000000000"/>
    <numFmt numFmtId="206" formatCode="#,##0;&quot;△ &quot;#,##0"/>
    <numFmt numFmtId="207" formatCode="#,##0.000;&quot;△ &quot;#,##0.000"/>
    <numFmt numFmtId="208" formatCode="0.000_);[Red]\(0.000\)"/>
    <numFmt numFmtId="209" formatCode="#,##0.000_ ;[Red]\-#,##0.000\ "/>
    <numFmt numFmtId="210" formatCode="#,##0.000;\-#,##0.000"/>
    <numFmt numFmtId="211" formatCode="#,##0.0000_);[Red]\(#,##0.0000\)"/>
    <numFmt numFmtId="212" formatCode="#,##0.0000;[Red]\-#,##0.0000"/>
    <numFmt numFmtId="213" formatCode="#,##0.0;&quot;△ &quot;#,##0.0"/>
    <numFmt numFmtId="214" formatCode="#,##0.0;&quot;△&quot;#,##0.0;0.0"/>
    <numFmt numFmtId="215" formatCode="#,##0.0;\-#,##0.0"/>
    <numFmt numFmtId="216" formatCode="#,##0.0;[Red]\-#,##0.0"/>
    <numFmt numFmtId="217" formatCode="0.00_ "/>
    <numFmt numFmtId="218" formatCode="0;[Red]0"/>
    <numFmt numFmtId="219" formatCode="#,##0;[Red]#,##0"/>
    <numFmt numFmtId="220" formatCode="0.00_);[Red]\(0.00\)"/>
    <numFmt numFmtId="221" formatCode="0.00000000_);[Red]\(0.00000000\)"/>
    <numFmt numFmtId="222" formatCode="&quot;¥&quot;#,##0;\-&quot;¥&quot;#,##0"/>
    <numFmt numFmtId="223" formatCode="&quot;¥&quot;#,##0;[Red]\-&quot;¥&quot;#,##0"/>
    <numFmt numFmtId="224" formatCode="&quot;¥&quot;#,##0.00;\-&quot;¥&quot;#,##0.00"/>
    <numFmt numFmtId="225" formatCode="&quot;¥&quot;#,##0.00;[Red]\-&quot;¥&quot;#,##0.00"/>
    <numFmt numFmtId="226" formatCode="_-&quot;¥&quot;* #,##0_-;\-&quot;¥&quot;* #,##0_-;_-&quot;¥&quot;* &quot;-&quot;_-;_-@_-"/>
    <numFmt numFmtId="227" formatCode="_-* #,##0_-;\-* #,##0_-;_-* &quot;-&quot;_-;_-@_-"/>
    <numFmt numFmtId="228" formatCode="_-&quot;¥&quot;* #,##0.00_-;\-&quot;¥&quot;* #,##0.00_-;_-&quot;¥&quot;* &quot;-&quot;??_-;_-@_-"/>
    <numFmt numFmtId="229" formatCode="_-* #,##0.00_-;\-* #,##0.00_-;_-* &quot;-&quot;??_-;_-@_-"/>
    <numFmt numFmtId="230" formatCode="0;&quot;△ &quot;0"/>
    <numFmt numFmtId="231" formatCode="\(##,###\)\ "/>
    <numFmt numFmtId="232" formatCode="#,##0.0_);\(#,##0.0\)"/>
    <numFmt numFmtId="233" formatCode="0_);[Red]\(0\)"/>
    <numFmt numFmtId="234" formatCode="\(\ #,##0\ \)"/>
    <numFmt numFmtId="235" formatCode="#,##0.0;&quot;▲ &quot;#,##0.0"/>
    <numFmt numFmtId="236" formatCode="[&lt;=999]000;[&lt;=9999]000\-00;000\-0000"/>
    <numFmt numFmtId="237" formatCode="#,##0.0"/>
    <numFmt numFmtId="238" formatCode="#,##0.0;[Red]#,##0.0"/>
  </numFmts>
  <fonts count="48">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sz val="14"/>
      <name val="ＭＳ 明朝"/>
      <family val="1"/>
    </font>
    <font>
      <sz val="5.5"/>
      <name val="ＭＳ Ｐゴシック"/>
      <family val="3"/>
    </font>
    <font>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style="double"/>
      <top style="thin"/>
      <bottom style="thin"/>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style="thin"/>
      <top>
        <color indexed="63"/>
      </top>
      <bottom style="thin"/>
    </border>
    <border>
      <left>
        <color indexed="63"/>
      </left>
      <right style="thin"/>
      <top style="thin"/>
      <bottom style="thin"/>
    </border>
    <border>
      <left style="thin"/>
      <right>
        <color indexed="63"/>
      </right>
      <top style="thin"/>
      <bottom>
        <color indexed="63"/>
      </bottom>
    </border>
    <border>
      <left style="double"/>
      <right>
        <color indexed="63"/>
      </right>
      <top>
        <color indexed="63"/>
      </top>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diagonalUp="1">
      <left style="thin"/>
      <right style="double"/>
      <top style="medium"/>
      <bottom style="thin"/>
      <diagonal style="thin"/>
    </border>
    <border>
      <left style="medium"/>
      <right style="thin"/>
      <top>
        <color indexed="63"/>
      </top>
      <bottom>
        <color indexed="63"/>
      </bottom>
    </border>
    <border>
      <left style="medium"/>
      <right style="thin"/>
      <top>
        <color indexed="63"/>
      </top>
      <bottom style="thin"/>
    </border>
    <border diagonalUp="1">
      <left style="thin"/>
      <right style="double"/>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thin"/>
    </border>
    <border>
      <left style="thin"/>
      <right style="double"/>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thin"/>
      <bottom style="medium"/>
    </border>
    <border>
      <left style="thin"/>
      <right style="double"/>
      <top style="thin"/>
      <bottom style="medium"/>
    </border>
    <border diagonalUp="1">
      <left style="thin"/>
      <right style="thin"/>
      <top style="thin"/>
      <bottom style="thin"/>
      <diagonal style="thin"/>
    </border>
    <border>
      <left style="thin"/>
      <right style="medium"/>
      <top style="thin"/>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color indexed="63"/>
      </top>
      <bottom style="medium"/>
    </border>
    <border>
      <left style="medium"/>
      <right>
        <color indexed="63"/>
      </right>
      <top style="thin"/>
      <bottom style="medium"/>
    </border>
    <border>
      <left>
        <color indexed="63"/>
      </left>
      <right style="medium"/>
      <top style="medium"/>
      <bottom style="thin"/>
    </border>
    <border>
      <left style="thin"/>
      <right style="thin"/>
      <top>
        <color indexed="63"/>
      </top>
      <bottom>
        <color indexed="63"/>
      </bottom>
    </border>
    <border>
      <left>
        <color indexed="63"/>
      </left>
      <right style="double"/>
      <top style="thin"/>
      <bottom>
        <color indexed="63"/>
      </bottom>
    </border>
    <border>
      <left>
        <color indexed="63"/>
      </left>
      <right style="double"/>
      <top style="thin"/>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style="medium"/>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style="thin"/>
      <bottom>
        <color indexed="63"/>
      </bottom>
    </border>
    <border>
      <left style="thin"/>
      <right style="medium"/>
      <top>
        <color indexed="63"/>
      </top>
      <bottom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medium"/>
      <right style="thin"/>
      <top style="thin"/>
      <bottom>
        <color indexed="63"/>
      </bottom>
    </border>
    <border>
      <left style="double"/>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double"/>
      <top>
        <color indexed="63"/>
      </top>
      <bottom>
        <color indexed="63"/>
      </bottom>
    </border>
    <border>
      <left style="double"/>
      <right>
        <color indexed="63"/>
      </right>
      <top style="medium"/>
      <bottom style="thin"/>
    </border>
    <border>
      <left style="double"/>
      <right>
        <color indexed="63"/>
      </right>
      <top style="thin"/>
      <bottom>
        <color indexed="63"/>
      </bottom>
    </border>
    <border>
      <left style="double"/>
      <right>
        <color indexed="63"/>
      </right>
      <top style="thin"/>
      <bottom style="medium"/>
    </border>
    <border>
      <left style="double"/>
      <right style="thin"/>
      <top style="thin"/>
      <bottom>
        <color indexed="63"/>
      </bottom>
    </border>
    <border>
      <left style="thin"/>
      <right style="double"/>
      <top>
        <color indexed="63"/>
      </top>
      <bottom style="thin"/>
    </border>
    <border>
      <left>
        <color indexed="63"/>
      </left>
      <right style="thin"/>
      <top style="medium"/>
      <bottom>
        <color indexed="63"/>
      </bottom>
    </border>
    <border>
      <left style="thin"/>
      <right style="double"/>
      <top style="medium"/>
      <bottom style="thin"/>
    </border>
    <border>
      <left style="thin"/>
      <right>
        <color indexed="63"/>
      </right>
      <top style="medium"/>
      <bottom style="medium"/>
    </border>
    <border>
      <left style="thin"/>
      <right style="medium"/>
      <top style="medium"/>
      <bottom style="thin"/>
    </border>
    <border>
      <left style="thin"/>
      <right style="double"/>
      <top>
        <color indexed="63"/>
      </top>
      <bottom>
        <color indexed="63"/>
      </bottom>
    </border>
    <border>
      <left>
        <color indexed="63"/>
      </left>
      <right style="double"/>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thin"/>
      <bottom style="thin"/>
    </border>
    <border>
      <left style="double"/>
      <right style="thin"/>
      <top style="thin"/>
      <bottom style="thin"/>
    </border>
    <border>
      <left style="double"/>
      <right style="thin"/>
      <top style="medium"/>
      <bottom style="thin"/>
    </border>
    <border>
      <left style="double"/>
      <right style="thin"/>
      <top>
        <color indexed="63"/>
      </top>
      <bottom>
        <color indexed="63"/>
      </bottom>
    </border>
    <border>
      <left style="double"/>
      <right style="double"/>
      <top style="thin"/>
      <bottom style="medium"/>
    </border>
    <border>
      <left style="double"/>
      <right style="thin"/>
      <top style="thin"/>
      <bottom style="medium"/>
    </border>
    <border diagonalUp="1">
      <left style="thin"/>
      <right>
        <color indexed="63"/>
      </right>
      <top style="medium"/>
      <bottom style="thin"/>
      <diagonal style="thin"/>
    </border>
    <border diagonalUp="1">
      <left>
        <color indexed="63"/>
      </left>
      <right style="thin"/>
      <top style="medium"/>
      <bottom style="thin"/>
      <diagonal style="thin"/>
    </border>
    <border diagonalUp="1">
      <left style="thin"/>
      <right style="double"/>
      <top style="medium"/>
      <bottom>
        <color indexed="63"/>
      </bottom>
      <diagonal style="thin"/>
    </border>
    <border diagonalUp="1">
      <left style="thin"/>
      <right style="double"/>
      <top>
        <color indexed="63"/>
      </top>
      <bottom>
        <color indexed="63"/>
      </bottom>
      <diagonal style="thin"/>
    </border>
    <border diagonalUp="1">
      <left style="thin"/>
      <right style="double"/>
      <top>
        <color indexed="63"/>
      </top>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10" fillId="0" borderId="0">
      <alignment/>
      <protection/>
    </xf>
    <xf numFmtId="0" fontId="47" fillId="32" borderId="0" applyNumberFormat="0" applyBorder="0" applyAlignment="0" applyProtection="0"/>
  </cellStyleXfs>
  <cellXfs count="603">
    <xf numFmtId="0" fontId="0" fillId="0" borderId="0" xfId="0" applyAlignment="1">
      <alignment/>
    </xf>
    <xf numFmtId="49" fontId="0" fillId="0" borderId="0" xfId="0" applyNumberFormat="1" applyFont="1" applyFill="1" applyAlignment="1">
      <alignment/>
    </xf>
    <xf numFmtId="49" fontId="0"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5" fillId="0" borderId="12" xfId="0" applyNumberFormat="1" applyFont="1" applyFill="1" applyBorder="1" applyAlignment="1">
      <alignment horizontal="distributed" vertical="center" wrapText="1"/>
    </xf>
    <xf numFmtId="49" fontId="2" fillId="0" borderId="0" xfId="0" applyNumberFormat="1" applyFont="1" applyFill="1" applyAlignment="1">
      <alignment/>
    </xf>
    <xf numFmtId="49" fontId="2" fillId="0" borderId="13" xfId="0" applyNumberFormat="1" applyFont="1" applyFill="1" applyBorder="1" applyAlignment="1">
      <alignment horizontal="distributed" vertical="center"/>
    </xf>
    <xf numFmtId="49" fontId="2" fillId="0" borderId="14" xfId="0" applyNumberFormat="1" applyFont="1" applyFill="1" applyBorder="1" applyAlignment="1">
      <alignment horizontal="right" vertical="center"/>
    </xf>
    <xf numFmtId="49" fontId="5" fillId="0" borderId="15" xfId="0" applyNumberFormat="1" applyFont="1" applyFill="1" applyBorder="1" applyAlignment="1">
      <alignment horizontal="left" vertical="top"/>
    </xf>
    <xf numFmtId="49" fontId="2" fillId="0" borderId="14" xfId="0" applyNumberFormat="1" applyFont="1" applyFill="1" applyBorder="1" applyAlignment="1">
      <alignment horizontal="distributed" vertical="center"/>
    </xf>
    <xf numFmtId="49" fontId="1" fillId="0" borderId="16" xfId="0" applyNumberFormat="1" applyFont="1" applyFill="1" applyBorder="1" applyAlignment="1">
      <alignment horizontal="left" vertical="top"/>
    </xf>
    <xf numFmtId="49" fontId="2" fillId="0" borderId="14" xfId="0" applyNumberFormat="1" applyFont="1" applyFill="1" applyBorder="1" applyAlignment="1">
      <alignment/>
    </xf>
    <xf numFmtId="49" fontId="2" fillId="0" borderId="15" xfId="0" applyNumberFormat="1" applyFont="1" applyFill="1" applyBorder="1" applyAlignment="1">
      <alignment/>
    </xf>
    <xf numFmtId="49" fontId="2" fillId="0" borderId="17" xfId="0" applyNumberFormat="1" applyFont="1" applyFill="1" applyBorder="1" applyAlignment="1">
      <alignment horizontal="distributed" vertical="center"/>
    </xf>
    <xf numFmtId="49" fontId="2" fillId="0" borderId="18" xfId="0" applyNumberFormat="1" applyFont="1" applyFill="1" applyBorder="1" applyAlignment="1">
      <alignment horizontal="distributed" vertical="center"/>
    </xf>
    <xf numFmtId="49" fontId="2" fillId="0" borderId="16" xfId="0" applyNumberFormat="1" applyFont="1" applyFill="1" applyBorder="1" applyAlignment="1">
      <alignment/>
    </xf>
    <xf numFmtId="49" fontId="3" fillId="0" borderId="13" xfId="0" applyNumberFormat="1" applyFont="1" applyFill="1" applyBorder="1" applyAlignment="1">
      <alignment horizontal="distributed" vertical="center"/>
    </xf>
    <xf numFmtId="49" fontId="1" fillId="0" borderId="13" xfId="0" applyNumberFormat="1" applyFont="1" applyFill="1" applyBorder="1" applyAlignment="1">
      <alignment horizontal="distributed" vertical="center"/>
    </xf>
    <xf numFmtId="49" fontId="3" fillId="0" borderId="19" xfId="0" applyNumberFormat="1" applyFont="1" applyFill="1" applyBorder="1" applyAlignment="1">
      <alignment horizontal="right" vertical="center"/>
    </xf>
    <xf numFmtId="49" fontId="5" fillId="0" borderId="13"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14" xfId="0" applyNumberFormat="1" applyFont="1" applyFill="1" applyBorder="1" applyAlignment="1">
      <alignment horizontal="center" vertical="center"/>
    </xf>
    <xf numFmtId="49" fontId="2" fillId="0" borderId="21" xfId="0" applyNumberFormat="1" applyFont="1" applyFill="1" applyBorder="1" applyAlignment="1">
      <alignment/>
    </xf>
    <xf numFmtId="49" fontId="2" fillId="0" borderId="22" xfId="0" applyNumberFormat="1" applyFont="1" applyFill="1" applyBorder="1" applyAlignment="1">
      <alignment/>
    </xf>
    <xf numFmtId="49" fontId="2" fillId="0" borderId="21" xfId="0" applyNumberFormat="1" applyFont="1" applyFill="1" applyBorder="1" applyAlignment="1">
      <alignment horizontal="right" vertical="center"/>
    </xf>
    <xf numFmtId="49" fontId="2" fillId="0" borderId="11" xfId="0" applyNumberFormat="1" applyFont="1" applyFill="1" applyBorder="1" applyAlignment="1">
      <alignment horizontal="distributed" vertical="center" wrapText="1"/>
    </xf>
    <xf numFmtId="49" fontId="3" fillId="0" borderId="2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top"/>
    </xf>
    <xf numFmtId="49" fontId="2" fillId="0" borderId="18" xfId="0" applyNumberFormat="1" applyFont="1" applyFill="1" applyBorder="1" applyAlignment="1">
      <alignment vertical="center"/>
    </xf>
    <xf numFmtId="49" fontId="2" fillId="0" borderId="25" xfId="0" applyNumberFormat="1" applyFont="1" applyFill="1" applyBorder="1" applyAlignment="1">
      <alignment horizontal="right" vertical="center"/>
    </xf>
    <xf numFmtId="49" fontId="5" fillId="0" borderId="24" xfId="0" applyNumberFormat="1" applyFont="1" applyFill="1" applyBorder="1" applyAlignment="1">
      <alignment horizontal="center" vertical="top"/>
    </xf>
    <xf numFmtId="49" fontId="2" fillId="0" borderId="22" xfId="0" applyNumberFormat="1" applyFont="1" applyFill="1" applyBorder="1" applyAlignment="1">
      <alignment vertical="center"/>
    </xf>
    <xf numFmtId="49" fontId="2"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center" vertical="top"/>
    </xf>
    <xf numFmtId="49" fontId="5" fillId="0" borderId="18" xfId="0" applyNumberFormat="1" applyFont="1" applyFill="1" applyBorder="1" applyAlignment="1">
      <alignment horizontal="center" vertical="top"/>
    </xf>
    <xf numFmtId="49" fontId="2" fillId="0" borderId="18" xfId="0" applyNumberFormat="1" applyFont="1" applyFill="1" applyBorder="1" applyAlignment="1">
      <alignment/>
    </xf>
    <xf numFmtId="49" fontId="2" fillId="0" borderId="18" xfId="0" applyNumberFormat="1"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49" fontId="9" fillId="0" borderId="15" xfId="0" applyNumberFormat="1" applyFont="1" applyFill="1" applyBorder="1" applyAlignment="1">
      <alignment horizontal="left" vertical="top"/>
    </xf>
    <xf numFmtId="49" fontId="6" fillId="0" borderId="13"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49" fontId="5" fillId="0" borderId="25" xfId="0" applyNumberFormat="1" applyFont="1" applyFill="1" applyBorder="1" applyAlignment="1">
      <alignment horizontal="center" vertical="top"/>
    </xf>
    <xf numFmtId="49" fontId="2" fillId="0" borderId="25" xfId="0" applyNumberFormat="1" applyFont="1" applyFill="1" applyBorder="1" applyAlignment="1">
      <alignment/>
    </xf>
    <xf numFmtId="49" fontId="2" fillId="0" borderId="25" xfId="0" applyNumberFormat="1" applyFont="1" applyFill="1" applyBorder="1" applyAlignment="1">
      <alignment/>
    </xf>
    <xf numFmtId="49" fontId="5" fillId="0" borderId="30" xfId="0" applyNumberFormat="1" applyFont="1" applyFill="1" applyBorder="1" applyAlignment="1">
      <alignment horizontal="right" vertical="center" wrapText="1"/>
    </xf>
    <xf numFmtId="49" fontId="6" fillId="0" borderId="13" xfId="0" applyNumberFormat="1" applyFont="1" applyFill="1" applyBorder="1" applyAlignment="1">
      <alignment vertical="center" shrinkToFit="1"/>
    </xf>
    <xf numFmtId="49" fontId="9" fillId="0" borderId="15" xfId="0" applyNumberFormat="1" applyFont="1" applyFill="1" applyBorder="1" applyAlignment="1">
      <alignment horizontal="left" vertical="top" shrinkToFit="1"/>
    </xf>
    <xf numFmtId="49" fontId="0" fillId="0" borderId="0" xfId="0" applyNumberFormat="1" applyFont="1" applyFill="1" applyAlignment="1">
      <alignment horizontal="center"/>
    </xf>
    <xf numFmtId="49" fontId="2" fillId="0" borderId="31" xfId="0" applyNumberFormat="1" applyFont="1" applyFill="1" applyBorder="1" applyAlignment="1">
      <alignment/>
    </xf>
    <xf numFmtId="49" fontId="0" fillId="0" borderId="0" xfId="0" applyNumberFormat="1" applyFont="1" applyFill="1" applyAlignment="1">
      <alignment/>
    </xf>
    <xf numFmtId="49" fontId="0" fillId="0" borderId="12"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32" xfId="0" applyNumberFormat="1" applyFont="1" applyFill="1" applyBorder="1" applyAlignment="1">
      <alignment/>
    </xf>
    <xf numFmtId="49" fontId="5" fillId="0" borderId="33" xfId="0" applyNumberFormat="1" applyFont="1" applyFill="1" applyBorder="1" applyAlignment="1">
      <alignment horizontal="right" vertical="center" wrapText="1"/>
    </xf>
    <xf numFmtId="49" fontId="2" fillId="0" borderId="34" xfId="0" applyNumberFormat="1" applyFont="1" applyFill="1" applyBorder="1" applyAlignment="1">
      <alignment horizontal="right" vertical="center"/>
    </xf>
    <xf numFmtId="49" fontId="2" fillId="0" borderId="35" xfId="0" applyNumberFormat="1" applyFont="1" applyFill="1" applyBorder="1" applyAlignment="1">
      <alignment vertical="center"/>
    </xf>
    <xf numFmtId="49" fontId="2" fillId="0" borderId="36" xfId="0" applyNumberFormat="1" applyFont="1" applyFill="1" applyBorder="1" applyAlignment="1">
      <alignment/>
    </xf>
    <xf numFmtId="38" fontId="2" fillId="0" borderId="19" xfId="49" applyFont="1" applyFill="1" applyBorder="1" applyAlignment="1">
      <alignment horizontal="right" vertical="center"/>
    </xf>
    <xf numFmtId="38" fontId="2" fillId="0" borderId="37" xfId="49" applyFont="1" applyFill="1" applyBorder="1" applyAlignment="1">
      <alignment horizontal="right" vertical="center"/>
    </xf>
    <xf numFmtId="0" fontId="2" fillId="0" borderId="14" xfId="0" applyNumberFormat="1" applyFont="1" applyFill="1" applyBorder="1" applyAlignment="1">
      <alignment horizontal="right" vertical="center"/>
    </xf>
    <xf numFmtId="203" fontId="2" fillId="0" borderId="14" xfId="0" applyNumberFormat="1" applyFont="1" applyFill="1" applyBorder="1" applyAlignment="1">
      <alignment horizontal="right" vertical="center"/>
    </xf>
    <xf numFmtId="213" fontId="2" fillId="0" borderId="19" xfId="0" applyNumberFormat="1" applyFont="1" applyFill="1" applyBorder="1" applyAlignment="1">
      <alignment horizontal="right" vertical="center"/>
    </xf>
    <xf numFmtId="203" fontId="2" fillId="0" borderId="19" xfId="0" applyNumberFormat="1" applyFont="1" applyFill="1" applyBorder="1" applyAlignment="1">
      <alignment horizontal="right" vertical="center"/>
    </xf>
    <xf numFmtId="0" fontId="2" fillId="0" borderId="37" xfId="0" applyNumberFormat="1" applyFont="1" applyFill="1" applyBorder="1" applyAlignment="1">
      <alignment horizontal="right" vertical="center"/>
    </xf>
    <xf numFmtId="182" fontId="2" fillId="0" borderId="19" xfId="0" applyNumberFormat="1" applyFont="1" applyFill="1" applyBorder="1" applyAlignment="1">
      <alignment horizontal="right" vertical="center"/>
    </xf>
    <xf numFmtId="182" fontId="2" fillId="0" borderId="37" xfId="49" applyNumberFormat="1" applyFont="1" applyFill="1" applyBorder="1" applyAlignment="1">
      <alignment horizontal="right" vertical="center"/>
    </xf>
    <xf numFmtId="177" fontId="2" fillId="0" borderId="37" xfId="49" applyNumberFormat="1" applyFont="1" applyFill="1" applyBorder="1" applyAlignment="1">
      <alignment horizontal="right" vertical="center"/>
    </xf>
    <xf numFmtId="0" fontId="2" fillId="0" borderId="37" xfId="0" applyNumberFormat="1" applyFont="1" applyFill="1" applyBorder="1" applyAlignment="1">
      <alignment vertical="center"/>
    </xf>
    <xf numFmtId="49" fontId="2" fillId="0" borderId="37" xfId="0" applyNumberFormat="1" applyFont="1" applyFill="1" applyBorder="1" applyAlignment="1">
      <alignment horizontal="right" vertical="center" shrinkToFit="1"/>
    </xf>
    <xf numFmtId="176" fontId="2" fillId="0" borderId="11" xfId="0" applyNumberFormat="1" applyFont="1" applyFill="1" applyBorder="1" applyAlignment="1">
      <alignment horizontal="right" vertical="center" wrapText="1"/>
    </xf>
    <xf numFmtId="176" fontId="2" fillId="0" borderId="38" xfId="0" applyNumberFormat="1" applyFont="1" applyFill="1" applyBorder="1" applyAlignment="1">
      <alignment horizontal="right" vertical="center" wrapText="1"/>
    </xf>
    <xf numFmtId="203" fontId="2" fillId="0" borderId="19" xfId="0" applyNumberFormat="1" applyFont="1" applyFill="1" applyBorder="1" applyAlignment="1">
      <alignment vertical="center"/>
    </xf>
    <xf numFmtId="213" fontId="2" fillId="0" borderId="39" xfId="0" applyNumberFormat="1" applyFont="1" applyFill="1" applyBorder="1" applyAlignment="1">
      <alignment horizontal="right" vertical="center"/>
    </xf>
    <xf numFmtId="38" fontId="2" fillId="0" borderId="14" xfId="49" applyFont="1" applyFill="1" applyBorder="1" applyAlignment="1">
      <alignment horizontal="right" vertical="center"/>
    </xf>
    <xf numFmtId="38" fontId="2" fillId="0" borderId="14" xfId="49" applyFont="1" applyFill="1" applyBorder="1" applyAlignment="1">
      <alignment/>
    </xf>
    <xf numFmtId="49" fontId="2" fillId="0" borderId="31" xfId="0" applyNumberFormat="1" applyFont="1" applyFill="1" applyBorder="1" applyAlignment="1">
      <alignment horizontal="left" vertical="center" shrinkToFit="1"/>
    </xf>
    <xf numFmtId="49" fontId="2" fillId="0" borderId="32" xfId="0" applyNumberFormat="1" applyFont="1" applyFill="1" applyBorder="1" applyAlignment="1">
      <alignment horizontal="left" vertical="center" shrinkToFit="1"/>
    </xf>
    <xf numFmtId="49" fontId="2" fillId="0" borderId="40" xfId="0" applyNumberFormat="1" applyFont="1" applyFill="1" applyBorder="1" applyAlignment="1">
      <alignment horizontal="right" vertical="center"/>
    </xf>
    <xf numFmtId="49" fontId="2" fillId="0" borderId="41" xfId="0" applyNumberFormat="1" applyFont="1" applyFill="1" applyBorder="1" applyAlignment="1">
      <alignment horizontal="right" vertical="center"/>
    </xf>
    <xf numFmtId="49" fontId="2" fillId="0" borderId="36" xfId="0" applyNumberFormat="1" applyFont="1" applyFill="1" applyBorder="1" applyAlignment="1">
      <alignment horizontal="right" vertical="center" shrinkToFit="1"/>
    </xf>
    <xf numFmtId="38" fontId="2" fillId="0" borderId="12" xfId="49" applyFont="1" applyFill="1" applyBorder="1" applyAlignment="1">
      <alignment horizontal="right" vertical="center"/>
    </xf>
    <xf numFmtId="38" fontId="2" fillId="0" borderId="12" xfId="49" applyFont="1" applyFill="1" applyBorder="1" applyAlignment="1">
      <alignment horizontal="right" vertical="center" wrapText="1"/>
    </xf>
    <xf numFmtId="49" fontId="2" fillId="0" borderId="12" xfId="0" applyNumberFormat="1" applyFont="1" applyFill="1" applyBorder="1" applyAlignment="1">
      <alignment horizontal="right" vertical="center"/>
    </xf>
    <xf numFmtId="38" fontId="2" fillId="0" borderId="37" xfId="49" applyFont="1" applyFill="1" applyBorder="1" applyAlignment="1">
      <alignment vertical="center"/>
    </xf>
    <xf numFmtId="38" fontId="2" fillId="0" borderId="37" xfId="49" applyFont="1" applyFill="1" applyBorder="1" applyAlignment="1">
      <alignment vertical="center" shrinkToFit="1"/>
    </xf>
    <xf numFmtId="49" fontId="2" fillId="0" borderId="42" xfId="0" applyNumberFormat="1" applyFont="1" applyFill="1" applyBorder="1" applyAlignment="1">
      <alignment horizontal="right" vertical="center"/>
    </xf>
    <xf numFmtId="38" fontId="2" fillId="0" borderId="43" xfId="49" applyFont="1" applyFill="1" applyBorder="1" applyAlignment="1">
      <alignment horizontal="right" vertical="center"/>
    </xf>
    <xf numFmtId="38" fontId="2" fillId="0" borderId="11" xfId="49" applyFont="1" applyFill="1" applyBorder="1" applyAlignment="1">
      <alignment horizontal="right" vertical="center"/>
    </xf>
    <xf numFmtId="38" fontId="2" fillId="0" borderId="33" xfId="49" applyFont="1" applyFill="1" applyBorder="1" applyAlignment="1">
      <alignment horizontal="right" vertical="center"/>
    </xf>
    <xf numFmtId="38" fontId="2" fillId="0" borderId="44" xfId="49" applyFont="1" applyFill="1" applyBorder="1" applyAlignment="1">
      <alignment horizontal="right" vertical="center"/>
    </xf>
    <xf numFmtId="38" fontId="2" fillId="0" borderId="42" xfId="49" applyFont="1" applyFill="1" applyBorder="1" applyAlignment="1">
      <alignment horizontal="right" vertical="center"/>
    </xf>
    <xf numFmtId="38" fontId="2" fillId="0" borderId="45" xfId="49" applyFont="1" applyFill="1" applyBorder="1" applyAlignment="1">
      <alignment horizontal="right" vertical="center"/>
    </xf>
    <xf numFmtId="182" fontId="3" fillId="0" borderId="37" xfId="0" applyNumberFormat="1" applyFont="1" applyFill="1" applyBorder="1" applyAlignment="1">
      <alignment horizontal="right" vertical="center"/>
    </xf>
    <xf numFmtId="49" fontId="11" fillId="0" borderId="13" xfId="0" applyNumberFormat="1" applyFont="1" applyFill="1" applyBorder="1" applyAlignment="1">
      <alignment horizontal="distributed" vertical="center" wrapText="1"/>
    </xf>
    <xf numFmtId="38" fontId="2" fillId="0" borderId="23" xfId="49" applyFont="1" applyFill="1" applyBorder="1" applyAlignment="1">
      <alignment horizontal="right" vertical="center"/>
    </xf>
    <xf numFmtId="38" fontId="2" fillId="0" borderId="46" xfId="49" applyFont="1" applyFill="1" applyBorder="1" applyAlignment="1">
      <alignment horizontal="right"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49" fontId="2" fillId="0" borderId="0" xfId="0" applyNumberFormat="1" applyFont="1" applyFill="1" applyBorder="1" applyAlignment="1">
      <alignment vertical="center"/>
    </xf>
    <xf numFmtId="206" fontId="3" fillId="0" borderId="12" xfId="49" applyNumberFormat="1" applyFont="1" applyFill="1" applyBorder="1" applyAlignment="1">
      <alignment horizontal="right" vertical="center"/>
    </xf>
    <xf numFmtId="38" fontId="3" fillId="0" borderId="12" xfId="49" applyFont="1" applyFill="1" applyBorder="1" applyAlignment="1">
      <alignment horizontal="right" vertical="center"/>
    </xf>
    <xf numFmtId="206" fontId="3" fillId="0" borderId="12" xfId="49" applyNumberFormat="1" applyFont="1" applyFill="1" applyBorder="1" applyAlignment="1">
      <alignment vertical="center"/>
    </xf>
    <xf numFmtId="213" fontId="3" fillId="0" borderId="25" xfId="0" applyNumberFormat="1" applyFont="1" applyFill="1" applyBorder="1" applyAlignment="1">
      <alignment horizontal="right" vertical="center"/>
    </xf>
    <xf numFmtId="206" fontId="3" fillId="0" borderId="12" xfId="0" applyNumberFormat="1" applyFont="1" applyFill="1" applyBorder="1" applyAlignment="1">
      <alignment horizontal="right" vertical="center"/>
    </xf>
    <xf numFmtId="206" fontId="3" fillId="0" borderId="43" xfId="0" applyNumberFormat="1" applyFont="1" applyFill="1" applyBorder="1" applyAlignment="1">
      <alignment horizontal="right" vertical="center"/>
    </xf>
    <xf numFmtId="38" fontId="3" fillId="0" borderId="43" xfId="49" applyFont="1" applyFill="1" applyBorder="1" applyAlignment="1">
      <alignment horizontal="right" vertical="center"/>
    </xf>
    <xf numFmtId="49" fontId="2" fillId="0" borderId="42" xfId="0" applyNumberFormat="1" applyFont="1" applyFill="1" applyBorder="1" applyAlignment="1">
      <alignment horizontal="center"/>
    </xf>
    <xf numFmtId="49" fontId="5" fillId="0" borderId="24" xfId="0" applyNumberFormat="1" applyFont="1" applyFill="1" applyBorder="1" applyAlignment="1">
      <alignment vertical="center" shrinkToFit="1"/>
    </xf>
    <xf numFmtId="0" fontId="0" fillId="0" borderId="25" xfId="0" applyFont="1" applyFill="1" applyBorder="1" applyAlignment="1">
      <alignment horizontal="left"/>
    </xf>
    <xf numFmtId="0" fontId="0" fillId="0" borderId="25" xfId="0" applyFont="1" applyFill="1" applyBorder="1" applyAlignment="1">
      <alignment horizontal="left" shrinkToFit="1"/>
    </xf>
    <xf numFmtId="0" fontId="0" fillId="0" borderId="18" xfId="0" applyFont="1" applyFill="1" applyBorder="1" applyAlignment="1">
      <alignment shrinkToFit="1"/>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28" xfId="0" applyFont="1" applyFill="1" applyBorder="1" applyAlignment="1">
      <alignment/>
    </xf>
    <xf numFmtId="0" fontId="2" fillId="0"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xf>
    <xf numFmtId="0" fontId="0" fillId="0" borderId="49" xfId="0" applyFont="1" applyFill="1" applyBorder="1" applyAlignment="1">
      <alignment/>
    </xf>
    <xf numFmtId="38" fontId="3" fillId="0" borderId="37" xfId="49" applyFont="1" applyFill="1" applyBorder="1" applyAlignment="1">
      <alignment horizontal="right" vertical="center"/>
    </xf>
    <xf numFmtId="49" fontId="0" fillId="0" borderId="0"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0" fillId="0" borderId="0" xfId="0" applyNumberFormat="1" applyFont="1" applyFill="1" applyBorder="1" applyAlignment="1">
      <alignment/>
    </xf>
    <xf numFmtId="49" fontId="12" fillId="0" borderId="34" xfId="0" applyNumberFormat="1" applyFont="1" applyFill="1" applyBorder="1" applyAlignment="1">
      <alignment horizontal="distributed" vertical="center"/>
    </xf>
    <xf numFmtId="49" fontId="12" fillId="0" borderId="52" xfId="0" applyNumberFormat="1" applyFont="1" applyFill="1" applyBorder="1" applyAlignment="1">
      <alignment/>
    </xf>
    <xf numFmtId="49" fontId="0" fillId="0" borderId="0" xfId="0" applyNumberFormat="1" applyFont="1" applyFill="1" applyBorder="1" applyAlignment="1">
      <alignment/>
    </xf>
    <xf numFmtId="49" fontId="0" fillId="0" borderId="36" xfId="0" applyNumberFormat="1" applyFont="1" applyFill="1" applyBorder="1" applyAlignment="1">
      <alignment/>
    </xf>
    <xf numFmtId="49" fontId="12" fillId="0" borderId="39" xfId="0" applyNumberFormat="1" applyFont="1" applyFill="1" applyBorder="1" applyAlignment="1">
      <alignment horizontal="distributed" vertical="center"/>
    </xf>
    <xf numFmtId="49" fontId="12" fillId="0" borderId="22" xfId="0" applyNumberFormat="1" applyFont="1" applyFill="1" applyBorder="1" applyAlignment="1">
      <alignment/>
    </xf>
    <xf numFmtId="49" fontId="2" fillId="0" borderId="53" xfId="0" applyNumberFormat="1" applyFont="1" applyFill="1" applyBorder="1" applyAlignment="1">
      <alignment horizontal="center" vertical="center"/>
    </xf>
    <xf numFmtId="49" fontId="2" fillId="0" borderId="37" xfId="0" applyNumberFormat="1" applyFont="1" applyFill="1" applyBorder="1" applyAlignment="1">
      <alignment vertical="center"/>
    </xf>
    <xf numFmtId="49" fontId="3" fillId="0" borderId="18" xfId="0" applyNumberFormat="1" applyFont="1" applyFill="1" applyBorder="1" applyAlignment="1">
      <alignment horizontal="center" vertical="top"/>
    </xf>
    <xf numFmtId="49" fontId="3" fillId="0" borderId="42" xfId="0" applyNumberFormat="1" applyFont="1" applyFill="1" applyBorder="1" applyAlignment="1">
      <alignment horizontal="right"/>
    </xf>
    <xf numFmtId="49" fontId="0" fillId="0" borderId="54" xfId="0" applyNumberFormat="1" applyFont="1" applyFill="1" applyBorder="1" applyAlignment="1">
      <alignment/>
    </xf>
    <xf numFmtId="49" fontId="2" fillId="0" borderId="54" xfId="0" applyNumberFormat="1" applyFont="1" applyFill="1" applyBorder="1" applyAlignment="1">
      <alignment horizontal="center" vertical="top" wrapText="1"/>
    </xf>
    <xf numFmtId="49" fontId="3" fillId="0" borderId="18" xfId="0" applyNumberFormat="1" applyFont="1" applyFill="1" applyBorder="1" applyAlignment="1">
      <alignment vertical="top"/>
    </xf>
    <xf numFmtId="49" fontId="3" fillId="0" borderId="37" xfId="0" applyNumberFormat="1" applyFont="1" applyFill="1" applyBorder="1" applyAlignment="1">
      <alignment horizontal="right" vertical="center"/>
    </xf>
    <xf numFmtId="49" fontId="3" fillId="0" borderId="24" xfId="0" applyNumberFormat="1" applyFont="1" applyFill="1" applyBorder="1" applyAlignment="1">
      <alignment vertical="top"/>
    </xf>
    <xf numFmtId="38" fontId="3" fillId="0" borderId="18" xfId="49" applyFont="1" applyFill="1" applyBorder="1" applyAlignment="1">
      <alignment vertical="top"/>
    </xf>
    <xf numFmtId="49" fontId="2" fillId="0" borderId="39" xfId="0" applyNumberFormat="1" applyFont="1" applyFill="1" applyBorder="1" applyAlignment="1">
      <alignment vertical="center"/>
    </xf>
    <xf numFmtId="49" fontId="3" fillId="0" borderId="22" xfId="0" applyNumberFormat="1" applyFont="1" applyFill="1" applyBorder="1" applyAlignment="1">
      <alignment horizontal="center" vertical="top"/>
    </xf>
    <xf numFmtId="49" fontId="2" fillId="0" borderId="55" xfId="0" applyNumberFormat="1" applyFont="1" applyFill="1" applyBorder="1" applyAlignment="1">
      <alignment horizontal="center" vertical="top"/>
    </xf>
    <xf numFmtId="49" fontId="3" fillId="0" borderId="39" xfId="0" applyNumberFormat="1" applyFont="1" applyFill="1" applyBorder="1" applyAlignment="1">
      <alignment horizontal="right" vertical="center"/>
    </xf>
    <xf numFmtId="49" fontId="3" fillId="0" borderId="22" xfId="0" applyNumberFormat="1" applyFont="1" applyFill="1" applyBorder="1" applyAlignment="1">
      <alignment vertical="top"/>
    </xf>
    <xf numFmtId="49" fontId="3" fillId="0" borderId="27" xfId="0" applyNumberFormat="1" applyFont="1" applyFill="1" applyBorder="1" applyAlignment="1">
      <alignment vertical="top"/>
    </xf>
    <xf numFmtId="49" fontId="3" fillId="0" borderId="53" xfId="0" applyNumberFormat="1" applyFont="1" applyFill="1" applyBorder="1" applyAlignment="1">
      <alignment horizontal="center" vertical="center"/>
    </xf>
    <xf numFmtId="49" fontId="5" fillId="0" borderId="24" xfId="0" applyNumberFormat="1" applyFont="1" applyFill="1" applyBorder="1" applyAlignment="1">
      <alignment horizontal="right" vertical="center"/>
    </xf>
    <xf numFmtId="49" fontId="0" fillId="0" borderId="24" xfId="0" applyNumberFormat="1" applyFont="1" applyFill="1" applyBorder="1" applyAlignment="1">
      <alignment horizontal="center" vertical="center"/>
    </xf>
    <xf numFmtId="49" fontId="2" fillId="0" borderId="24" xfId="0" applyNumberFormat="1" applyFont="1" applyFill="1" applyBorder="1" applyAlignment="1">
      <alignment vertical="center"/>
    </xf>
    <xf numFmtId="49" fontId="0" fillId="0" borderId="24" xfId="0" applyNumberFormat="1" applyFont="1" applyFill="1" applyBorder="1" applyAlignment="1">
      <alignment horizontal="right" vertical="center"/>
    </xf>
    <xf numFmtId="49" fontId="2" fillId="0" borderId="32" xfId="0" applyNumberFormat="1" applyFont="1" applyFill="1" applyBorder="1" applyAlignment="1">
      <alignment vertical="center"/>
    </xf>
    <xf numFmtId="49" fontId="2" fillId="0" borderId="56" xfId="0" applyNumberFormat="1" applyFont="1" applyFill="1" applyBorder="1" applyAlignment="1">
      <alignment horizontal="center" vertical="center"/>
    </xf>
    <xf numFmtId="49" fontId="0" fillId="0" borderId="16" xfId="0" applyNumberFormat="1" applyFont="1" applyFill="1" applyBorder="1" applyAlignment="1">
      <alignment horizontal="right" vertical="center"/>
    </xf>
    <xf numFmtId="49" fontId="0" fillId="0" borderId="57" xfId="0" applyNumberFormat="1" applyFont="1" applyFill="1" applyBorder="1" applyAlignment="1">
      <alignment vertical="center"/>
    </xf>
    <xf numFmtId="49" fontId="0" fillId="0" borderId="24" xfId="0" applyNumberFormat="1" applyFont="1" applyFill="1" applyBorder="1" applyAlignment="1">
      <alignment vertical="center"/>
    </xf>
    <xf numFmtId="49" fontId="0" fillId="0" borderId="29" xfId="0" applyNumberFormat="1" applyFont="1" applyFill="1" applyBorder="1" applyAlignment="1">
      <alignment horizontal="right" vertical="center"/>
    </xf>
    <xf numFmtId="49" fontId="2" fillId="0" borderId="32" xfId="0" applyNumberFormat="1" applyFont="1" applyFill="1" applyBorder="1" applyAlignment="1">
      <alignment horizontal="center" vertical="center"/>
    </xf>
    <xf numFmtId="49" fontId="0" fillId="0" borderId="39"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0" fillId="0" borderId="28" xfId="0" applyNumberFormat="1" applyFont="1" applyFill="1" applyBorder="1" applyAlignment="1">
      <alignment vertical="center"/>
    </xf>
    <xf numFmtId="49" fontId="2" fillId="0" borderId="58" xfId="0" applyNumberFormat="1" applyFont="1" applyFill="1" applyBorder="1" applyAlignment="1">
      <alignment horizontal="center" wrapText="1"/>
    </xf>
    <xf numFmtId="49" fontId="2" fillId="0" borderId="54" xfId="0" applyNumberFormat="1" applyFont="1" applyFill="1" applyBorder="1" applyAlignment="1">
      <alignment horizontal="center" vertical="top"/>
    </xf>
    <xf numFmtId="49" fontId="3" fillId="0" borderId="18" xfId="0" applyNumberFormat="1" applyFont="1" applyFill="1" applyBorder="1" applyAlignment="1">
      <alignment horizontal="center" vertical="center"/>
    </xf>
    <xf numFmtId="49" fontId="3" fillId="0" borderId="37" xfId="0" applyNumberFormat="1" applyFont="1" applyFill="1" applyBorder="1" applyAlignment="1">
      <alignment vertical="center"/>
    </xf>
    <xf numFmtId="49" fontId="3" fillId="0" borderId="24" xfId="0" applyNumberFormat="1" applyFont="1" applyFill="1" applyBorder="1" applyAlignment="1">
      <alignment vertical="center" shrinkToFit="1"/>
    </xf>
    <xf numFmtId="49" fontId="3" fillId="0" borderId="18" xfId="0" applyNumberFormat="1" applyFont="1" applyFill="1" applyBorder="1" applyAlignment="1">
      <alignment vertical="center"/>
    </xf>
    <xf numFmtId="49" fontId="3" fillId="0" borderId="43" xfId="0" applyNumberFormat="1" applyFont="1" applyFill="1" applyBorder="1" applyAlignment="1">
      <alignment horizontal="right" vertical="center"/>
    </xf>
    <xf numFmtId="49" fontId="3" fillId="0" borderId="39" xfId="0" applyNumberFormat="1" applyFont="1" applyFill="1" applyBorder="1" applyAlignment="1">
      <alignment vertical="center"/>
    </xf>
    <xf numFmtId="49" fontId="3" fillId="0" borderId="27" xfId="0" applyNumberFormat="1" applyFont="1" applyFill="1" applyBorder="1" applyAlignment="1">
      <alignment vertical="center" shrinkToFit="1"/>
    </xf>
    <xf numFmtId="38" fontId="0" fillId="0" borderId="0" xfId="49" applyFont="1" applyFill="1" applyAlignment="1">
      <alignment/>
    </xf>
    <xf numFmtId="49" fontId="3" fillId="0" borderId="12" xfId="0" applyNumberFormat="1" applyFont="1" applyFill="1" applyBorder="1" applyAlignment="1">
      <alignment horizontal="center" vertical="center" shrinkToFit="1"/>
    </xf>
    <xf numFmtId="0" fontId="0" fillId="0" borderId="59" xfId="0" applyFont="1" applyFill="1" applyBorder="1" applyAlignment="1">
      <alignment vertical="center" shrinkToFit="1"/>
    </xf>
    <xf numFmtId="0" fontId="0" fillId="0" borderId="59" xfId="0" applyFont="1" applyFill="1" applyBorder="1" applyAlignment="1">
      <alignment vertical="center"/>
    </xf>
    <xf numFmtId="49" fontId="2" fillId="0" borderId="43" xfId="0" applyNumberFormat="1" applyFont="1" applyFill="1" applyBorder="1" applyAlignment="1">
      <alignment horizontal="distributed" vertical="center"/>
    </xf>
    <xf numFmtId="49" fontId="3" fillId="0" borderId="43" xfId="0" applyNumberFormat="1" applyFont="1" applyFill="1" applyBorder="1" applyAlignment="1">
      <alignment horizontal="center" vertical="center" shrinkToFit="1"/>
    </xf>
    <xf numFmtId="0" fontId="0" fillId="0" borderId="60" xfId="0" applyFont="1" applyFill="1" applyBorder="1" applyAlignment="1">
      <alignment vertical="center"/>
    </xf>
    <xf numFmtId="49" fontId="2" fillId="0" borderId="27"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center" vertical="center"/>
    </xf>
    <xf numFmtId="38" fontId="2" fillId="0" borderId="11" xfId="49" applyFont="1" applyFill="1" applyBorder="1" applyAlignment="1">
      <alignment horizontal="right" vertical="center" wrapText="1"/>
    </xf>
    <xf numFmtId="10" fontId="14" fillId="0" borderId="0" xfId="42" applyNumberFormat="1" applyFont="1" applyFill="1" applyBorder="1" applyAlignment="1">
      <alignment horizontal="center"/>
    </xf>
    <xf numFmtId="49" fontId="1" fillId="0" borderId="61" xfId="0" applyNumberFormat="1" applyFont="1" applyFill="1" applyBorder="1" applyAlignment="1">
      <alignment horizontal="distributed" vertical="center" wrapText="1"/>
    </xf>
    <xf numFmtId="49" fontId="1" fillId="0" borderId="28" xfId="0" applyNumberFormat="1" applyFont="1" applyFill="1" applyBorder="1" applyAlignment="1">
      <alignment horizontal="distributed" vertical="center" wrapText="1"/>
    </xf>
    <xf numFmtId="49" fontId="1" fillId="0" borderId="62" xfId="0" applyNumberFormat="1" applyFont="1" applyFill="1" applyBorder="1" applyAlignment="1">
      <alignment horizontal="distributed" vertical="center" wrapText="1"/>
    </xf>
    <xf numFmtId="49" fontId="1" fillId="0" borderId="29" xfId="0" applyNumberFormat="1" applyFont="1" applyFill="1" applyBorder="1" applyAlignment="1">
      <alignment horizontal="distributed" vertical="center" wrapText="1"/>
    </xf>
    <xf numFmtId="38" fontId="3" fillId="0" borderId="12" xfId="49" applyFont="1" applyFill="1" applyBorder="1" applyAlignment="1">
      <alignment horizontal="right" vertical="center"/>
    </xf>
    <xf numFmtId="38" fontId="3" fillId="0" borderId="23" xfId="49" applyFont="1" applyFill="1" applyBorder="1" applyAlignment="1">
      <alignment horizontal="right" vertical="center"/>
    </xf>
    <xf numFmtId="38" fontId="3" fillId="0" borderId="37" xfId="49" applyFont="1" applyFill="1" applyBorder="1" applyAlignment="1">
      <alignment horizontal="right" vertical="center"/>
    </xf>
    <xf numFmtId="38" fontId="3" fillId="0" borderId="18" xfId="49" applyFont="1" applyFill="1" applyBorder="1" applyAlignment="1">
      <alignment horizontal="right" vertical="center"/>
    </xf>
    <xf numFmtId="49" fontId="3" fillId="0" borderId="12" xfId="0" applyNumberFormat="1" applyFont="1" applyFill="1" applyBorder="1" applyAlignment="1">
      <alignment horizontal="right" vertical="center"/>
    </xf>
    <xf numFmtId="49" fontId="3" fillId="0" borderId="23" xfId="0" applyNumberFormat="1" applyFont="1" applyFill="1" applyBorder="1" applyAlignment="1">
      <alignment horizontal="right" vertical="center"/>
    </xf>
    <xf numFmtId="49" fontId="2" fillId="0" borderId="6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3" fillId="0" borderId="51" xfId="0" applyNumberFormat="1" applyFont="1" applyFill="1" applyBorder="1" applyAlignment="1">
      <alignment horizontal="left" vertical="center" shrinkToFit="1"/>
    </xf>
    <xf numFmtId="49" fontId="3" fillId="0" borderId="25" xfId="0" applyNumberFormat="1" applyFont="1" applyFill="1" applyBorder="1" applyAlignment="1">
      <alignment horizontal="left" vertical="center" shrinkToFit="1"/>
    </xf>
    <xf numFmtId="49" fontId="3" fillId="0" borderId="18" xfId="0" applyNumberFormat="1" applyFont="1" applyFill="1" applyBorder="1" applyAlignment="1">
      <alignment horizontal="left" vertical="center" shrinkToFit="1"/>
    </xf>
    <xf numFmtId="49" fontId="5" fillId="0" borderId="61"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62" xfId="0" applyNumberFormat="1" applyFont="1" applyFill="1" applyBorder="1" applyAlignment="1">
      <alignment vertical="center" wrapText="1"/>
    </xf>
    <xf numFmtId="49" fontId="5" fillId="0" borderId="29" xfId="0" applyNumberFormat="1" applyFont="1" applyFill="1" applyBorder="1" applyAlignment="1">
      <alignment vertical="center" wrapText="1"/>
    </xf>
    <xf numFmtId="49" fontId="2" fillId="0" borderId="65" xfId="0" applyNumberFormat="1" applyFont="1" applyFill="1" applyBorder="1" applyAlignment="1">
      <alignment horizontal="center" vertical="center"/>
    </xf>
    <xf numFmtId="0" fontId="0" fillId="0" borderId="35" xfId="0" applyFont="1" applyFill="1" applyBorder="1" applyAlignment="1">
      <alignment horizontal="center"/>
    </xf>
    <xf numFmtId="0" fontId="0" fillId="0" borderId="57" xfId="0" applyFont="1" applyFill="1" applyBorder="1" applyAlignment="1">
      <alignment horizontal="center"/>
    </xf>
    <xf numFmtId="49" fontId="0" fillId="0" borderId="3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38" fontId="2" fillId="0" borderId="37" xfId="49" applyFont="1" applyFill="1" applyBorder="1" applyAlignment="1">
      <alignment horizontal="right" vertical="center"/>
    </xf>
    <xf numFmtId="38" fontId="2" fillId="0" borderId="25" xfId="49" applyFont="1" applyFill="1" applyBorder="1" applyAlignment="1">
      <alignment horizontal="right" vertical="center"/>
    </xf>
    <xf numFmtId="49" fontId="2" fillId="0" borderId="51" xfId="0" applyNumberFormat="1" applyFont="1" applyFill="1" applyBorder="1" applyAlignment="1">
      <alignment horizontal="left" vertical="center" shrinkToFit="1"/>
    </xf>
    <xf numFmtId="49" fontId="2" fillId="0" borderId="18" xfId="0" applyNumberFormat="1" applyFont="1" applyFill="1" applyBorder="1" applyAlignment="1">
      <alignment horizontal="left" vertical="center" shrinkToFit="1"/>
    </xf>
    <xf numFmtId="49" fontId="2" fillId="0" borderId="42"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left" vertical="top" wrapText="1"/>
    </xf>
    <xf numFmtId="49" fontId="3" fillId="0" borderId="14" xfId="0" applyNumberFormat="1" applyFont="1" applyFill="1" applyBorder="1" applyAlignment="1">
      <alignment vertical="top"/>
    </xf>
    <xf numFmtId="49" fontId="3" fillId="0" borderId="15" xfId="0" applyNumberFormat="1" applyFont="1" applyFill="1" applyBorder="1" applyAlignment="1">
      <alignment vertical="top"/>
    </xf>
    <xf numFmtId="49" fontId="3" fillId="0" borderId="40" xfId="0" applyNumberFormat="1" applyFont="1" applyFill="1" applyBorder="1" applyAlignment="1">
      <alignment vertical="top"/>
    </xf>
    <xf numFmtId="49" fontId="3" fillId="0" borderId="36" xfId="0" applyNumberFormat="1" applyFont="1" applyFill="1" applyBorder="1" applyAlignment="1">
      <alignment vertical="top"/>
    </xf>
    <xf numFmtId="49" fontId="3" fillId="0" borderId="41" xfId="0" applyNumberFormat="1" applyFont="1" applyFill="1" applyBorder="1" applyAlignment="1">
      <alignment vertical="top"/>
    </xf>
    <xf numFmtId="49" fontId="2" fillId="0" borderId="66"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shrinkToFit="1"/>
    </xf>
    <xf numFmtId="49" fontId="0" fillId="0" borderId="57"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38" fontId="2" fillId="0" borderId="34" xfId="49" applyFont="1" applyFill="1" applyBorder="1" applyAlignment="1">
      <alignment horizontal="right" vertical="center"/>
    </xf>
    <xf numFmtId="38" fontId="2" fillId="0" borderId="35" xfId="49" applyFont="1" applyFill="1" applyBorder="1" applyAlignment="1">
      <alignment horizontal="right" vertical="center"/>
    </xf>
    <xf numFmtId="49" fontId="2" fillId="0" borderId="6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69"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49" fontId="2" fillId="0" borderId="19"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49" fontId="2" fillId="0" borderId="62" xfId="0" applyNumberFormat="1" applyFont="1" applyFill="1" applyBorder="1" applyAlignment="1">
      <alignment horizontal="center" vertical="top" wrapText="1"/>
    </xf>
    <xf numFmtId="49" fontId="2" fillId="0" borderId="70" xfId="0" applyNumberFormat="1" applyFont="1" applyFill="1" applyBorder="1" applyAlignment="1">
      <alignment horizontal="center" vertical="top" wrapText="1"/>
    </xf>
    <xf numFmtId="49" fontId="2" fillId="0" borderId="35"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38" fontId="3" fillId="0" borderId="14" xfId="49" applyFont="1" applyFill="1" applyBorder="1" applyAlignment="1">
      <alignment horizontal="right" vertical="center"/>
    </xf>
    <xf numFmtId="38" fontId="3" fillId="0" borderId="71" xfId="49" applyFont="1" applyFill="1" applyBorder="1" applyAlignment="1">
      <alignment horizontal="right" vertical="center"/>
    </xf>
    <xf numFmtId="49" fontId="3" fillId="0" borderId="25" xfId="0" applyNumberFormat="1" applyFont="1" applyFill="1" applyBorder="1" applyAlignment="1">
      <alignment horizontal="right" vertical="center" shrinkToFit="1"/>
    </xf>
    <xf numFmtId="38" fontId="3" fillId="0" borderId="25" xfId="49" applyFont="1" applyFill="1" applyBorder="1" applyAlignment="1">
      <alignment horizontal="right" vertical="center"/>
    </xf>
    <xf numFmtId="237" fontId="3" fillId="0" borderId="21" xfId="0" applyNumberFormat="1" applyFont="1" applyFill="1" applyBorder="1" applyAlignment="1">
      <alignment horizontal="right" vertical="center" shrinkToFit="1"/>
    </xf>
    <xf numFmtId="49" fontId="1" fillId="0" borderId="42"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5" fillId="0" borderId="15" xfId="0" applyNumberFormat="1" applyFont="1" applyFill="1" applyBorder="1" applyAlignment="1">
      <alignment vertical="center" wrapText="1"/>
    </xf>
    <xf numFmtId="49" fontId="5" fillId="0" borderId="70"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3" fillId="0" borderId="45" xfId="0" applyNumberFormat="1" applyFont="1" applyFill="1" applyBorder="1" applyAlignment="1">
      <alignment horizontal="right" vertical="center"/>
    </xf>
    <xf numFmtId="49" fontId="3" fillId="0" borderId="74" xfId="0" applyNumberFormat="1" applyFont="1" applyFill="1" applyBorder="1" applyAlignment="1">
      <alignment horizontal="right" vertical="center"/>
    </xf>
    <xf numFmtId="49" fontId="3" fillId="0" borderId="51" xfId="0" applyNumberFormat="1" applyFont="1" applyFill="1" applyBorder="1" applyAlignment="1">
      <alignment vertical="center" wrapText="1"/>
    </xf>
    <xf numFmtId="49" fontId="3" fillId="0" borderId="25" xfId="0" applyNumberFormat="1" applyFont="1" applyFill="1" applyBorder="1" applyAlignment="1">
      <alignment vertical="center" wrapText="1"/>
    </xf>
    <xf numFmtId="49" fontId="3" fillId="0" borderId="18" xfId="0" applyNumberFormat="1" applyFont="1" applyFill="1" applyBorder="1" applyAlignment="1">
      <alignment vertical="center" wrapText="1"/>
    </xf>
    <xf numFmtId="49" fontId="3" fillId="0" borderId="65"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49" fontId="3" fillId="0" borderId="51"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2" xfId="0" applyNumberFormat="1" applyFont="1" applyFill="1" applyBorder="1" applyAlignment="1">
      <alignment vertical="center"/>
    </xf>
    <xf numFmtId="38" fontId="3" fillId="0" borderId="43" xfId="49" applyFont="1" applyFill="1" applyBorder="1" applyAlignment="1">
      <alignment vertical="center"/>
    </xf>
    <xf numFmtId="38" fontId="3" fillId="0" borderId="37" xfId="49" applyFont="1" applyFill="1" applyBorder="1" applyAlignment="1">
      <alignment horizontal="center" vertical="center" shrinkToFit="1"/>
    </xf>
    <xf numFmtId="38" fontId="3" fillId="0" borderId="25" xfId="49" applyFont="1" applyFill="1" applyBorder="1" applyAlignment="1">
      <alignment horizontal="center" vertical="center" shrinkToFit="1"/>
    </xf>
    <xf numFmtId="49" fontId="3" fillId="0" borderId="37"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75" xfId="0" applyNumberFormat="1" applyFont="1" applyFill="1" applyBorder="1" applyAlignment="1">
      <alignment horizontal="right" vertical="center"/>
    </xf>
    <xf numFmtId="49" fontId="3" fillId="0" borderId="76" xfId="0" applyNumberFormat="1" applyFont="1" applyFill="1" applyBorder="1" applyAlignment="1">
      <alignment horizontal="right" vertical="center"/>
    </xf>
    <xf numFmtId="38" fontId="3" fillId="0" borderId="43" xfId="49" applyFont="1" applyFill="1" applyBorder="1" applyAlignment="1">
      <alignment horizontal="right" vertical="center"/>
    </xf>
    <xf numFmtId="49" fontId="3" fillId="0" borderId="37"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38" fontId="3" fillId="0" borderId="25" xfId="49" applyFont="1" applyFill="1" applyBorder="1" applyAlignment="1">
      <alignment vertical="center"/>
    </xf>
    <xf numFmtId="49" fontId="0" fillId="0" borderId="36"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38" fontId="3" fillId="0" borderId="39" xfId="49" applyFont="1" applyFill="1" applyBorder="1" applyAlignment="1">
      <alignment horizontal="center" vertical="center" shrinkToFit="1"/>
    </xf>
    <xf numFmtId="38" fontId="3" fillId="0" borderId="21" xfId="49" applyFont="1" applyFill="1" applyBorder="1" applyAlignment="1">
      <alignment horizontal="center" vertical="center" shrinkToFit="1"/>
    </xf>
    <xf numFmtId="38" fontId="3" fillId="0" borderId="37" xfId="49" applyFont="1" applyFill="1" applyBorder="1" applyAlignment="1">
      <alignment horizontal="right" vertical="center" shrinkToFit="1"/>
    </xf>
    <xf numFmtId="38" fontId="3" fillId="0" borderId="18" xfId="49" applyFont="1" applyFill="1" applyBorder="1" applyAlignment="1">
      <alignment horizontal="right" vertical="center" shrinkToFit="1"/>
    </xf>
    <xf numFmtId="38" fontId="3" fillId="0" borderId="37" xfId="49" applyFont="1" applyFill="1" applyBorder="1" applyAlignment="1">
      <alignment horizontal="right" vertical="center" wrapText="1"/>
    </xf>
    <xf numFmtId="38" fontId="3" fillId="0" borderId="18" xfId="49" applyFont="1" applyFill="1" applyBorder="1" applyAlignment="1">
      <alignment horizontal="right" vertical="center" wrapText="1"/>
    </xf>
    <xf numFmtId="49" fontId="3" fillId="0" borderId="18"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39" xfId="0" applyNumberFormat="1" applyFont="1" applyFill="1" applyBorder="1" applyAlignment="1">
      <alignment horizontal="right" vertical="center"/>
    </xf>
    <xf numFmtId="49" fontId="3" fillId="0" borderId="22" xfId="0" applyNumberFormat="1" applyFont="1" applyFill="1" applyBorder="1" applyAlignment="1">
      <alignment horizontal="right" vertical="center"/>
    </xf>
    <xf numFmtId="49" fontId="0" fillId="0" borderId="14"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2" fillId="0" borderId="78" xfId="0" applyNumberFormat="1" applyFont="1" applyFill="1" applyBorder="1" applyAlignment="1">
      <alignment horizontal="center" vertical="center" shrinkToFit="1"/>
    </xf>
    <xf numFmtId="0" fontId="0" fillId="0" borderId="18" xfId="0" applyFont="1" applyFill="1" applyBorder="1" applyAlignment="1">
      <alignment vertical="center" shrinkToFit="1"/>
    </xf>
    <xf numFmtId="49" fontId="2" fillId="0" borderId="78" xfId="0" applyNumberFormat="1" applyFont="1" applyFill="1" applyBorder="1" applyAlignment="1">
      <alignment vertical="center" shrinkToFit="1"/>
    </xf>
    <xf numFmtId="49" fontId="6" fillId="0" borderId="78" xfId="0" applyNumberFormat="1" applyFont="1" applyFill="1" applyBorder="1" applyAlignment="1">
      <alignment horizontal="center" vertical="center" shrinkToFit="1"/>
    </xf>
    <xf numFmtId="0" fontId="0" fillId="0" borderId="18" xfId="0" applyFont="1" applyFill="1" applyBorder="1" applyAlignment="1">
      <alignment horizontal="center" vertical="center" shrinkToFit="1"/>
    </xf>
    <xf numFmtId="49" fontId="2" fillId="0" borderId="78" xfId="0" applyNumberFormat="1" applyFont="1" applyFill="1" applyBorder="1" applyAlignment="1">
      <alignment horizontal="distributed" vertical="center" shrinkToFit="1"/>
    </xf>
    <xf numFmtId="49" fontId="2" fillId="0" borderId="42" xfId="0" applyNumberFormat="1" applyFont="1" applyFill="1" applyBorder="1" applyAlignment="1">
      <alignment horizontal="center" vertical="center"/>
    </xf>
    <xf numFmtId="49" fontId="0" fillId="0" borderId="54" xfId="0" applyNumberFormat="1" applyFont="1" applyFill="1" applyBorder="1" applyAlignment="1">
      <alignment vertical="center"/>
    </xf>
    <xf numFmtId="49" fontId="2" fillId="0" borderId="7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0" fillId="0" borderId="80" xfId="0" applyNumberFormat="1" applyFont="1" applyFill="1" applyBorder="1" applyAlignment="1">
      <alignment horizontal="center" vertical="center" wrapText="1"/>
    </xf>
    <xf numFmtId="49" fontId="2" fillId="0" borderId="80" xfId="0" applyNumberFormat="1" applyFont="1" applyFill="1" applyBorder="1" applyAlignment="1">
      <alignment horizontal="center" vertical="center"/>
    </xf>
    <xf numFmtId="38" fontId="3" fillId="0" borderId="21" xfId="49" applyFont="1" applyFill="1" applyBorder="1" applyAlignment="1">
      <alignment vertical="center"/>
    </xf>
    <xf numFmtId="49" fontId="3" fillId="0" borderId="65"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51" xfId="0" applyNumberFormat="1" applyFont="1" applyFill="1" applyBorder="1" applyAlignment="1">
      <alignment horizontal="distributed" vertical="center"/>
    </xf>
    <xf numFmtId="49" fontId="3" fillId="0" borderId="25" xfId="0" applyNumberFormat="1" applyFont="1" applyFill="1" applyBorder="1" applyAlignment="1">
      <alignment horizontal="distributed" vertical="center"/>
    </xf>
    <xf numFmtId="49" fontId="3" fillId="0" borderId="18" xfId="0" applyNumberFormat="1" applyFont="1" applyFill="1" applyBorder="1" applyAlignment="1">
      <alignment horizontal="distributed" vertical="center"/>
    </xf>
    <xf numFmtId="49" fontId="3" fillId="0" borderId="37" xfId="0" applyNumberFormat="1" applyFont="1" applyFill="1" applyBorder="1" applyAlignment="1">
      <alignment horizontal="right" vertical="center"/>
    </xf>
    <xf numFmtId="49" fontId="3" fillId="0" borderId="25" xfId="0" applyNumberFormat="1" applyFont="1" applyFill="1" applyBorder="1" applyAlignment="1">
      <alignment horizontal="right" vertical="center"/>
    </xf>
    <xf numFmtId="49" fontId="2" fillId="0" borderId="63"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38" fontId="3" fillId="0" borderId="19" xfId="49" applyFont="1" applyFill="1" applyBorder="1" applyAlignment="1">
      <alignment horizontal="right" vertical="center"/>
    </xf>
    <xf numFmtId="49" fontId="0" fillId="0" borderId="35"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49" fontId="2" fillId="0" borderId="51" xfId="0" applyNumberFormat="1" applyFont="1" applyFill="1" applyBorder="1" applyAlignment="1">
      <alignment horizontal="distributed" vertical="center"/>
    </xf>
    <xf numFmtId="49" fontId="0" fillId="0" borderId="25"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2" fillId="0" borderId="81"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0" fontId="3" fillId="0" borderId="37" xfId="0" applyNumberFormat="1" applyFont="1" applyFill="1" applyBorder="1" applyAlignment="1">
      <alignment horizontal="right" vertical="center"/>
    </xf>
    <xf numFmtId="0" fontId="3" fillId="0" borderId="25" xfId="0" applyNumberFormat="1" applyFont="1" applyFill="1" applyBorder="1" applyAlignment="1">
      <alignment horizontal="right" vertical="center"/>
    </xf>
    <xf numFmtId="49" fontId="5" fillId="0" borderId="21" xfId="0" applyNumberFormat="1" applyFont="1" applyFill="1" applyBorder="1" applyAlignment="1">
      <alignment horizontal="distributed" vertical="center" wrapText="1"/>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vertical="center"/>
    </xf>
    <xf numFmtId="49" fontId="2" fillId="0" borderId="51" xfId="0" applyNumberFormat="1" applyFont="1" applyFill="1" applyBorder="1" applyAlignment="1">
      <alignment horizontal="center" vertical="center"/>
    </xf>
    <xf numFmtId="49" fontId="2" fillId="0" borderId="25" xfId="0" applyNumberFormat="1" applyFont="1" applyFill="1" applyBorder="1" applyAlignment="1">
      <alignment horizontal="distributed" vertical="center"/>
    </xf>
    <xf numFmtId="49" fontId="2" fillId="0" borderId="37" xfId="0" applyNumberFormat="1" applyFont="1" applyFill="1" applyBorder="1" applyAlignment="1">
      <alignment horizontal="distributed" vertical="center"/>
    </xf>
    <xf numFmtId="49" fontId="2" fillId="0" borderId="18" xfId="0" applyNumberFormat="1" applyFont="1" applyFill="1" applyBorder="1" applyAlignment="1">
      <alignment horizontal="distributed" vertical="center"/>
    </xf>
    <xf numFmtId="203" fontId="3" fillId="0" borderId="37" xfId="0" applyNumberFormat="1" applyFont="1" applyFill="1" applyBorder="1" applyAlignment="1">
      <alignment horizontal="right" vertical="center"/>
    </xf>
    <xf numFmtId="203" fontId="3" fillId="0" borderId="25" xfId="0" applyNumberFormat="1" applyFont="1" applyFill="1" applyBorder="1" applyAlignment="1">
      <alignment horizontal="right" vertical="center"/>
    </xf>
    <xf numFmtId="49" fontId="2" fillId="0" borderId="63"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15" xfId="0" applyNumberFormat="1" applyFont="1" applyFill="1" applyBorder="1" applyAlignment="1">
      <alignment horizontal="distributed" vertical="center"/>
    </xf>
    <xf numFmtId="38" fontId="3" fillId="0" borderId="62" xfId="49" applyFont="1" applyFill="1" applyBorder="1" applyAlignment="1">
      <alignment horizontal="right" vertical="center"/>
    </xf>
    <xf numFmtId="49" fontId="2" fillId="0" borderId="37" xfId="0" applyNumberFormat="1" applyFont="1" applyFill="1" applyBorder="1" applyAlignment="1">
      <alignment horizontal="center" vertical="center"/>
    </xf>
    <xf numFmtId="49" fontId="0" fillId="0" borderId="25" xfId="0" applyNumberFormat="1" applyFont="1" applyFill="1" applyBorder="1" applyAlignment="1">
      <alignment/>
    </xf>
    <xf numFmtId="49" fontId="0" fillId="0" borderId="18" xfId="0" applyNumberFormat="1" applyFont="1" applyFill="1" applyBorder="1" applyAlignment="1">
      <alignment/>
    </xf>
    <xf numFmtId="49" fontId="2" fillId="0" borderId="37" xfId="0" applyNumberFormat="1" applyFont="1" applyFill="1" applyBorder="1" applyAlignment="1">
      <alignment vertical="center"/>
    </xf>
    <xf numFmtId="49" fontId="2" fillId="0" borderId="58" xfId="0" applyNumberFormat="1" applyFont="1" applyFill="1" applyBorder="1" applyAlignment="1">
      <alignment horizontal="right"/>
    </xf>
    <xf numFmtId="216" fontId="2" fillId="0" borderId="58" xfId="49" applyNumberFormat="1" applyFont="1" applyFill="1" applyBorder="1" applyAlignment="1">
      <alignment horizontal="right" shrinkToFit="1"/>
    </xf>
    <xf numFmtId="49" fontId="0" fillId="0" borderId="12" xfId="0" applyNumberFormat="1" applyFont="1" applyFill="1" applyBorder="1" applyAlignment="1">
      <alignment horizontal="center" vertical="center"/>
    </xf>
    <xf numFmtId="49" fontId="3" fillId="0" borderId="18" xfId="0" applyNumberFormat="1" applyFont="1" applyFill="1" applyBorder="1" applyAlignment="1">
      <alignment horizontal="center" vertical="top"/>
    </xf>
    <xf numFmtId="49" fontId="2" fillId="0" borderId="77" xfId="0" applyNumberFormat="1" applyFont="1" applyFill="1" applyBorder="1" applyAlignment="1">
      <alignment horizontal="distributed" vertical="center" wrapText="1"/>
    </xf>
    <xf numFmtId="49" fontId="2" fillId="0" borderId="31" xfId="0" applyNumberFormat="1" applyFont="1" applyFill="1" applyBorder="1" applyAlignment="1">
      <alignment horizontal="distributed" vertical="center" wrapText="1"/>
    </xf>
    <xf numFmtId="49" fontId="2" fillId="0" borderId="32" xfId="0" applyNumberFormat="1" applyFont="1" applyFill="1" applyBorder="1" applyAlignment="1">
      <alignment horizontal="distributed" vertical="center" wrapText="1"/>
    </xf>
    <xf numFmtId="49" fontId="5" fillId="0" borderId="18" xfId="0" applyNumberFormat="1" applyFont="1" applyFill="1" applyBorder="1" applyAlignment="1">
      <alignment vertical="top"/>
    </xf>
    <xf numFmtId="49" fontId="2" fillId="0" borderId="19" xfId="0" applyNumberFormat="1" applyFont="1" applyFill="1" applyBorder="1" applyAlignment="1">
      <alignment horizontal="center" vertical="center"/>
    </xf>
    <xf numFmtId="49" fontId="0" fillId="0" borderId="15" xfId="0" applyNumberFormat="1" applyFont="1" applyFill="1" applyBorder="1" applyAlignment="1">
      <alignment/>
    </xf>
    <xf numFmtId="49" fontId="2" fillId="0" borderId="62" xfId="0" applyNumberFormat="1" applyFont="1" applyFill="1" applyBorder="1" applyAlignment="1">
      <alignment horizontal="center" vertical="center"/>
    </xf>
    <xf numFmtId="49" fontId="0" fillId="0" borderId="70" xfId="0" applyNumberFormat="1" applyFont="1" applyFill="1" applyBorder="1" applyAlignment="1">
      <alignment/>
    </xf>
    <xf numFmtId="49" fontId="3" fillId="0" borderId="61"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vertical="top"/>
    </xf>
    <xf numFmtId="49" fontId="2" fillId="0" borderId="42" xfId="0" applyNumberFormat="1" applyFont="1" applyFill="1" applyBorder="1" applyAlignment="1">
      <alignment horizontal="center" wrapText="1"/>
    </xf>
    <xf numFmtId="49" fontId="0" fillId="0" borderId="58" xfId="0" applyNumberFormat="1" applyFont="1" applyFill="1" applyBorder="1" applyAlignment="1">
      <alignment horizontal="center" wrapText="1"/>
    </xf>
    <xf numFmtId="49" fontId="2" fillId="0" borderId="84" xfId="0" applyNumberFormat="1" applyFont="1" applyFill="1" applyBorder="1" applyAlignment="1">
      <alignment horizontal="distributed" vertical="center" wrapText="1"/>
    </xf>
    <xf numFmtId="49" fontId="0" fillId="0" borderId="65" xfId="0" applyNumberFormat="1" applyFont="1" applyFill="1" applyBorder="1" applyAlignment="1">
      <alignment horizontal="center" vertical="center"/>
    </xf>
    <xf numFmtId="49" fontId="0" fillId="0" borderId="85"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5" fillId="0" borderId="34" xfId="0" applyNumberFormat="1" applyFont="1" applyFill="1" applyBorder="1" applyAlignment="1">
      <alignment horizontal="distributed" vertical="center" wrapText="1" shrinkToFit="1"/>
    </xf>
    <xf numFmtId="49" fontId="5" fillId="0" borderId="52" xfId="0" applyNumberFormat="1" applyFont="1" applyFill="1" applyBorder="1" applyAlignment="1">
      <alignment horizontal="distributed" vertical="center" shrinkToFit="1"/>
    </xf>
    <xf numFmtId="49" fontId="6" fillId="0" borderId="39"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4" fillId="0" borderId="34"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87" xfId="0" applyNumberFormat="1" applyFont="1" applyFill="1" applyBorder="1" applyAlignment="1">
      <alignment horizontal="center" vertical="center"/>
    </xf>
    <xf numFmtId="49" fontId="13" fillId="0" borderId="36" xfId="0" applyNumberFormat="1" applyFont="1" applyFill="1" applyBorder="1" applyAlignment="1">
      <alignment horizontal="distributed" vertical="top"/>
    </xf>
    <xf numFmtId="49" fontId="0" fillId="0" borderId="36" xfId="0" applyNumberFormat="1" applyFont="1" applyFill="1" applyBorder="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xf>
    <xf numFmtId="49" fontId="2" fillId="0" borderId="34" xfId="0" applyNumberFormat="1" applyFont="1" applyFill="1" applyBorder="1" applyAlignment="1">
      <alignment horizontal="center" vertical="center"/>
    </xf>
    <xf numFmtId="49" fontId="3" fillId="0" borderId="21" xfId="0" applyNumberFormat="1" applyFont="1" applyFill="1" applyBorder="1" applyAlignment="1">
      <alignment horizontal="right" vertical="center"/>
    </xf>
    <xf numFmtId="49" fontId="5" fillId="0" borderId="65" xfId="0" applyNumberFormat="1" applyFont="1" applyFill="1" applyBorder="1" applyAlignment="1">
      <alignment horizontal="distributed" vertical="center" wrapText="1"/>
    </xf>
    <xf numFmtId="49" fontId="5" fillId="0" borderId="35"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0" fillId="0" borderId="21" xfId="0" applyNumberFormat="1" applyFont="1" applyFill="1" applyBorder="1" applyAlignment="1">
      <alignment horizontal="distributed" vertical="center"/>
    </xf>
    <xf numFmtId="49" fontId="12" fillId="0" borderId="35" xfId="0" applyNumberFormat="1" applyFont="1" applyFill="1" applyBorder="1" applyAlignment="1">
      <alignment horizontal="distributed" vertical="center"/>
    </xf>
    <xf numFmtId="49" fontId="0" fillId="0" borderId="35" xfId="0" applyNumberFormat="1" applyFont="1" applyFill="1" applyBorder="1" applyAlignment="1">
      <alignment horizontal="distributed" vertical="center"/>
    </xf>
    <xf numFmtId="49" fontId="2" fillId="0" borderId="52"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3" fillId="0" borderId="16" xfId="0" applyNumberFormat="1" applyFont="1" applyFill="1" applyBorder="1" applyAlignment="1">
      <alignment vertical="top"/>
    </xf>
    <xf numFmtId="49" fontId="3" fillId="0" borderId="29" xfId="0" applyNumberFormat="1" applyFont="1" applyFill="1" applyBorder="1" applyAlignment="1">
      <alignment vertical="top"/>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2" fillId="0" borderId="15" xfId="0" applyNumberFormat="1" applyFont="1" applyFill="1" applyBorder="1" applyAlignment="1">
      <alignment horizontal="distributed" vertical="center"/>
    </xf>
    <xf numFmtId="49" fontId="2" fillId="0" borderId="61" xfId="0" applyNumberFormat="1" applyFont="1" applyFill="1" applyBorder="1" applyAlignment="1">
      <alignment horizontal="center" vertical="center"/>
    </xf>
    <xf numFmtId="0" fontId="0" fillId="0" borderId="90" xfId="0" applyFont="1" applyFill="1" applyBorder="1" applyAlignment="1">
      <alignment vertical="center"/>
    </xf>
    <xf numFmtId="49" fontId="3" fillId="0" borderId="19" xfId="0" applyNumberFormat="1" applyFont="1" applyFill="1" applyBorder="1" applyAlignment="1">
      <alignment horizontal="center" wrapText="1"/>
    </xf>
    <xf numFmtId="49" fontId="3" fillId="0" borderId="14" xfId="0" applyNumberFormat="1" applyFont="1" applyFill="1" applyBorder="1" applyAlignment="1">
      <alignment wrapText="1"/>
    </xf>
    <xf numFmtId="0" fontId="0" fillId="0" borderId="59" xfId="0" applyFont="1" applyFill="1" applyBorder="1" applyAlignment="1">
      <alignment wrapText="1"/>
    </xf>
    <xf numFmtId="49" fontId="3" fillId="0" borderId="61" xfId="0"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0" fillId="0" borderId="90" xfId="0" applyFont="1" applyFill="1" applyBorder="1" applyAlignment="1">
      <alignment wrapText="1"/>
    </xf>
    <xf numFmtId="49" fontId="2" fillId="0" borderId="91" xfId="0" applyNumberFormat="1" applyFont="1" applyFill="1" applyBorder="1" applyAlignment="1">
      <alignment horizontal="center" vertical="center"/>
    </xf>
    <xf numFmtId="49" fontId="2" fillId="0" borderId="56"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0" fillId="0" borderId="36" xfId="0" applyNumberFormat="1" applyFont="1" applyFill="1" applyBorder="1" applyAlignment="1">
      <alignment horizontal="right"/>
    </xf>
    <xf numFmtId="49" fontId="3" fillId="0" borderId="82"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5" fillId="0" borderId="19"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0" fontId="5" fillId="0" borderId="62" xfId="0" applyFont="1" applyFill="1" applyBorder="1" applyAlignment="1">
      <alignment horizontal="center" wrapText="1"/>
    </xf>
    <xf numFmtId="0" fontId="5" fillId="0" borderId="70" xfId="0" applyFont="1" applyFill="1" applyBorder="1" applyAlignment="1">
      <alignment horizontal="center" wrapText="1"/>
    </xf>
    <xf numFmtId="49" fontId="2" fillId="0" borderId="25" xfId="0" applyNumberFormat="1" applyFont="1" applyFill="1" applyBorder="1" applyAlignment="1">
      <alignment vertical="center" shrinkToFit="1"/>
    </xf>
    <xf numFmtId="49" fontId="3" fillId="0" borderId="25" xfId="0" applyNumberFormat="1" applyFont="1" applyFill="1" applyBorder="1" applyAlignment="1">
      <alignment vertical="center" shrinkToFit="1"/>
    </xf>
    <xf numFmtId="49" fontId="2" fillId="0" borderId="92"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70" xfId="0" applyFont="1" applyFill="1" applyBorder="1" applyAlignment="1">
      <alignment horizontal="center" vertical="center"/>
    </xf>
    <xf numFmtId="49" fontId="2" fillId="0" borderId="93" xfId="0" applyNumberFormat="1" applyFont="1" applyFill="1" applyBorder="1" applyAlignment="1">
      <alignment horizontal="distributed" vertical="center" shrinkToFit="1"/>
    </xf>
    <xf numFmtId="0" fontId="0" fillId="0" borderId="22" xfId="0" applyFont="1" applyFill="1" applyBorder="1" applyAlignment="1">
      <alignment vertical="center" shrinkToFit="1"/>
    </xf>
    <xf numFmtId="180" fontId="2" fillId="0" borderId="61" xfId="0" applyNumberFormat="1" applyFont="1" applyFill="1" applyBorder="1" applyAlignment="1" quotePrefix="1">
      <alignment horizontal="right" vertical="center"/>
    </xf>
    <xf numFmtId="180" fontId="2" fillId="0" borderId="0" xfId="0" applyNumberFormat="1" applyFont="1" applyFill="1" applyBorder="1" applyAlignment="1" quotePrefix="1">
      <alignment horizontal="right" vertical="center"/>
    </xf>
    <xf numFmtId="180" fontId="2" fillId="0" borderId="62" xfId="0" applyNumberFormat="1" applyFont="1" applyFill="1" applyBorder="1" applyAlignment="1" quotePrefix="1">
      <alignment horizontal="right" vertical="center"/>
    </xf>
    <xf numFmtId="180" fontId="2" fillId="0" borderId="71" xfId="0" applyNumberFormat="1" applyFont="1" applyFill="1" applyBorder="1" applyAlignment="1" quotePrefix="1">
      <alignment horizontal="right" vertical="center"/>
    </xf>
    <xf numFmtId="49" fontId="5" fillId="0" borderId="37" xfId="0" applyNumberFormat="1" applyFont="1" applyFill="1" applyBorder="1" applyAlignment="1">
      <alignment horizontal="distributed" vertical="center"/>
    </xf>
    <xf numFmtId="38" fontId="2" fillId="0" borderId="18" xfId="49" applyFont="1" applyFill="1" applyBorder="1" applyAlignment="1">
      <alignment horizontal="distributed" vertical="center"/>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6" xfId="0" applyFont="1" applyFill="1" applyBorder="1" applyAlignment="1">
      <alignment horizontal="center"/>
    </xf>
    <xf numFmtId="49" fontId="2" fillId="0" borderId="7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6" fillId="0" borderId="61" xfId="0" applyFont="1" applyFill="1" applyBorder="1" applyAlignment="1">
      <alignment horizontal="left" wrapText="1"/>
    </xf>
    <xf numFmtId="0" fontId="6" fillId="0" borderId="0" xfId="0" applyFont="1" applyFill="1" applyBorder="1" applyAlignment="1">
      <alignment horizontal="left" wrapText="1"/>
    </xf>
    <xf numFmtId="0" fontId="6" fillId="0" borderId="28" xfId="0" applyFont="1" applyFill="1" applyBorder="1" applyAlignment="1">
      <alignment horizontal="left" wrapText="1"/>
    </xf>
    <xf numFmtId="189" fontId="2" fillId="0" borderId="61" xfId="0" applyNumberFormat="1" applyFont="1" applyFill="1" applyBorder="1" applyAlignment="1" quotePrefix="1">
      <alignment horizontal="right" vertical="center"/>
    </xf>
    <xf numFmtId="189" fontId="2" fillId="0" borderId="0" xfId="0" applyNumberFormat="1" applyFont="1" applyFill="1" applyAlignment="1">
      <alignment horizontal="right" vertical="center"/>
    </xf>
    <xf numFmtId="189" fontId="2" fillId="0" borderId="62" xfId="0" applyNumberFormat="1" applyFont="1" applyFill="1" applyBorder="1" applyAlignment="1">
      <alignment horizontal="right" vertical="center"/>
    </xf>
    <xf numFmtId="189" fontId="2" fillId="0" borderId="71" xfId="0" applyNumberFormat="1" applyFont="1" applyFill="1" applyBorder="1" applyAlignment="1">
      <alignment horizontal="right" vertical="center"/>
    </xf>
    <xf numFmtId="0" fontId="5" fillId="0" borderId="19" xfId="0" applyFont="1" applyFill="1" applyBorder="1" applyAlignment="1">
      <alignment horizontal="distributed"/>
    </xf>
    <xf numFmtId="0" fontId="5" fillId="0" borderId="14" xfId="0" applyFont="1" applyFill="1" applyBorder="1" applyAlignment="1">
      <alignment horizontal="distributed"/>
    </xf>
    <xf numFmtId="0" fontId="5" fillId="0" borderId="16" xfId="0" applyFont="1" applyFill="1" applyBorder="1" applyAlignment="1">
      <alignment horizontal="distributed"/>
    </xf>
    <xf numFmtId="0" fontId="6" fillId="0" borderId="19" xfId="0" applyFont="1" applyFill="1" applyBorder="1" applyAlignment="1">
      <alignment horizontal="distributed" wrapText="1"/>
    </xf>
    <xf numFmtId="0" fontId="6" fillId="0" borderId="14" xfId="0" applyFont="1" applyFill="1" applyBorder="1" applyAlignment="1">
      <alignment horizontal="distributed" wrapText="1"/>
    </xf>
    <xf numFmtId="0" fontId="6" fillId="0" borderId="16" xfId="0" applyFont="1" applyFill="1" applyBorder="1" applyAlignment="1">
      <alignment horizontal="distributed" wrapText="1"/>
    </xf>
    <xf numFmtId="0" fontId="2" fillId="0" borderId="0" xfId="0" applyFont="1" applyFill="1" applyAlignment="1">
      <alignment horizontal="right" vertical="center"/>
    </xf>
    <xf numFmtId="0" fontId="2" fillId="0" borderId="62" xfId="0" applyFont="1" applyFill="1" applyBorder="1" applyAlignment="1">
      <alignment horizontal="right" vertical="center"/>
    </xf>
    <xf numFmtId="0" fontId="2" fillId="0" borderId="71" xfId="0" applyFont="1" applyFill="1" applyBorder="1" applyAlignment="1">
      <alignment horizontal="right" vertical="center"/>
    </xf>
    <xf numFmtId="176" fontId="2" fillId="0" borderId="61" xfId="0" applyNumberFormat="1" applyFont="1" applyFill="1" applyBorder="1" applyAlignment="1" quotePrefix="1">
      <alignment horizontal="right" vertical="center" wrapText="1"/>
    </xf>
    <xf numFmtId="176" fontId="2" fillId="0" borderId="0" xfId="0" applyNumberFormat="1" applyFont="1" applyFill="1" applyBorder="1" applyAlignment="1">
      <alignment horizontal="right" vertical="center" wrapText="1"/>
    </xf>
    <xf numFmtId="176" fontId="2" fillId="0" borderId="61" xfId="0" applyNumberFormat="1" applyFont="1" applyFill="1" applyBorder="1" applyAlignment="1">
      <alignment horizontal="right" vertical="center" wrapText="1"/>
    </xf>
    <xf numFmtId="176" fontId="2" fillId="0" borderId="62" xfId="0" applyNumberFormat="1" applyFont="1" applyFill="1" applyBorder="1" applyAlignment="1">
      <alignment horizontal="right" vertical="center" wrapText="1"/>
    </xf>
    <xf numFmtId="176" fontId="2" fillId="0" borderId="71" xfId="0" applyNumberFormat="1" applyFont="1" applyFill="1" applyBorder="1" applyAlignment="1">
      <alignment horizontal="right" vertical="center" wrapText="1"/>
    </xf>
    <xf numFmtId="49" fontId="6" fillId="0" borderId="13"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3" fillId="0" borderId="13" xfId="0" applyNumberFormat="1" applyFont="1" applyFill="1" applyBorder="1" applyAlignment="1">
      <alignment horizontal="distributed" vertical="center"/>
    </xf>
    <xf numFmtId="49" fontId="3" fillId="0" borderId="12" xfId="0" applyNumberFormat="1" applyFont="1" applyFill="1" applyBorder="1" applyAlignment="1">
      <alignment horizontal="distributed" vertical="center"/>
    </xf>
    <xf numFmtId="38" fontId="3" fillId="0" borderId="12" xfId="49"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38" fontId="2" fillId="0" borderId="12" xfId="49" applyFont="1" applyFill="1" applyBorder="1" applyAlignment="1">
      <alignment horizontal="distributed" vertical="center"/>
    </xf>
    <xf numFmtId="38" fontId="6" fillId="0" borderId="12" xfId="49"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0" fontId="6" fillId="0" borderId="19" xfId="0" applyFont="1" applyFill="1" applyBorder="1" applyAlignment="1">
      <alignment horizontal="center" shrinkToFit="1"/>
    </xf>
    <xf numFmtId="0" fontId="6" fillId="0" borderId="14" xfId="0" applyFont="1" applyFill="1" applyBorder="1" applyAlignment="1">
      <alignment horizontal="center" shrinkToFit="1"/>
    </xf>
    <xf numFmtId="0" fontId="6" fillId="0" borderId="16" xfId="0" applyFont="1" applyFill="1" applyBorder="1" applyAlignment="1">
      <alignment horizontal="center" shrinkToFit="1"/>
    </xf>
    <xf numFmtId="189" fontId="2" fillId="0" borderId="61" xfId="0" applyNumberFormat="1" applyFont="1" applyFill="1" applyBorder="1" applyAlignment="1">
      <alignment horizontal="right" vertical="center"/>
    </xf>
    <xf numFmtId="38" fontId="2" fillId="0" borderId="18" xfId="49" applyFont="1" applyFill="1" applyBorder="1" applyAlignment="1">
      <alignment horizontal="right" vertical="center"/>
    </xf>
    <xf numFmtId="49" fontId="2" fillId="0" borderId="94" xfId="0" applyNumberFormat="1" applyFont="1" applyFill="1" applyBorder="1" applyAlignment="1">
      <alignment horizontal="distributed" vertical="center" wrapText="1"/>
    </xf>
    <xf numFmtId="49" fontId="2" fillId="0" borderId="17" xfId="0" applyNumberFormat="1" applyFont="1" applyFill="1" applyBorder="1" applyAlignment="1">
      <alignment horizontal="distributed" vertical="center" wrapText="1"/>
    </xf>
    <xf numFmtId="49" fontId="1" fillId="0" borderId="78" xfId="0" applyNumberFormat="1" applyFont="1" applyFill="1" applyBorder="1" applyAlignment="1">
      <alignment horizontal="distributed" vertical="center"/>
    </xf>
    <xf numFmtId="49" fontId="1" fillId="0" borderId="25" xfId="0" applyNumberFormat="1" applyFont="1" applyFill="1" applyBorder="1" applyAlignment="1">
      <alignment horizontal="distributed" vertical="center"/>
    </xf>
    <xf numFmtId="49" fontId="1" fillId="0" borderId="18" xfId="0" applyNumberFormat="1" applyFont="1" applyFill="1" applyBorder="1" applyAlignment="1">
      <alignment horizontal="distributed" vertical="center"/>
    </xf>
    <xf numFmtId="38" fontId="2" fillId="0" borderId="38" xfId="49" applyFont="1" applyFill="1" applyBorder="1" applyAlignment="1">
      <alignment horizontal="right" vertical="center"/>
    </xf>
    <xf numFmtId="38" fontId="2" fillId="0" borderId="95" xfId="49" applyFont="1" applyFill="1" applyBorder="1" applyAlignment="1">
      <alignment horizontal="right" vertical="center"/>
    </xf>
    <xf numFmtId="49" fontId="2" fillId="0" borderId="78" xfId="0" applyNumberFormat="1" applyFont="1" applyFill="1" applyBorder="1" applyAlignment="1">
      <alignment horizontal="distributed" vertical="center"/>
    </xf>
    <xf numFmtId="49" fontId="0" fillId="0" borderId="79" xfId="0" applyNumberFormat="1" applyFont="1" applyFill="1" applyBorder="1" applyAlignment="1">
      <alignment horizontal="distributed" vertical="center"/>
    </xf>
    <xf numFmtId="49" fontId="0" fillId="0" borderId="82" xfId="0" applyNumberFormat="1" applyFont="1" applyFill="1" applyBorder="1" applyAlignment="1">
      <alignment horizontal="distributed" vertical="center"/>
    </xf>
    <xf numFmtId="49" fontId="0" fillId="0" borderId="96" xfId="0" applyNumberFormat="1" applyFont="1" applyFill="1" applyBorder="1" applyAlignment="1">
      <alignment horizontal="distributed" vertical="center"/>
    </xf>
    <xf numFmtId="49" fontId="0" fillId="0" borderId="6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shrinkToFit="1"/>
    </xf>
    <xf numFmtId="49" fontId="0" fillId="0" borderId="87" xfId="0" applyNumberFormat="1" applyFont="1" applyFill="1" applyBorder="1" applyAlignment="1">
      <alignment horizontal="center" vertical="center" shrinkToFit="1"/>
    </xf>
    <xf numFmtId="49" fontId="5" fillId="0" borderId="37" xfId="0" applyNumberFormat="1" applyFont="1" applyFill="1" applyBorder="1" applyAlignment="1">
      <alignment horizontal="distributed" vertical="center" wrapText="1"/>
    </xf>
    <xf numFmtId="49" fontId="5" fillId="0" borderId="24" xfId="0" applyNumberFormat="1" applyFont="1" applyFill="1" applyBorder="1" applyAlignment="1">
      <alignment horizontal="distributed" vertical="center" wrapText="1"/>
    </xf>
    <xf numFmtId="49" fontId="0" fillId="0" borderId="19" xfId="0" applyNumberFormat="1" applyFont="1" applyFill="1" applyBorder="1" applyAlignment="1">
      <alignment horizontal="center" vertical="center" shrinkToFit="1"/>
    </xf>
    <xf numFmtId="49" fontId="0" fillId="0" borderId="15" xfId="0" applyNumberFormat="1" applyFont="1" applyFill="1" applyBorder="1" applyAlignment="1">
      <alignment horizontal="center" vertical="center" shrinkToFit="1"/>
    </xf>
    <xf numFmtId="49" fontId="2" fillId="0" borderId="88" xfId="0" applyNumberFormat="1" applyFont="1" applyFill="1" applyBorder="1" applyAlignment="1">
      <alignment horizontal="right" vertical="center"/>
    </xf>
    <xf numFmtId="49" fontId="0" fillId="0" borderId="89" xfId="0" applyNumberFormat="1" applyFont="1" applyFill="1" applyBorder="1" applyAlignment="1">
      <alignment/>
    </xf>
    <xf numFmtId="49" fontId="2" fillId="0" borderId="51"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1" fillId="0" borderId="13"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0" fillId="0" borderId="81" xfId="0" applyNumberFormat="1" applyFont="1" applyFill="1" applyBorder="1" applyAlignment="1">
      <alignment horizontal="center" vertical="center"/>
    </xf>
    <xf numFmtId="49" fontId="0" fillId="0" borderId="83" xfId="0" applyNumberFormat="1" applyFont="1" applyFill="1" applyBorder="1" applyAlignment="1">
      <alignment/>
    </xf>
    <xf numFmtId="49" fontId="0" fillId="0" borderId="34"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4" fillId="0" borderId="81" xfId="0" applyNumberFormat="1" applyFont="1" applyFill="1" applyBorder="1" applyAlignment="1">
      <alignment horizontal="distributed" vertical="center"/>
    </xf>
    <xf numFmtId="49" fontId="4" fillId="0" borderId="82" xfId="0" applyNumberFormat="1" applyFont="1" applyFill="1" applyBorder="1" applyAlignment="1">
      <alignment horizontal="distributed" vertical="center"/>
    </xf>
    <xf numFmtId="49" fontId="4" fillId="0" borderId="96" xfId="0" applyNumberFormat="1" applyFont="1" applyFill="1" applyBorder="1" applyAlignment="1">
      <alignment horizontal="distributed" vertical="center"/>
    </xf>
    <xf numFmtId="49" fontId="0" fillId="0" borderId="13" xfId="0" applyNumberFormat="1" applyFont="1" applyFill="1" applyBorder="1" applyAlignment="1">
      <alignment horizontal="center" vertical="center"/>
    </xf>
    <xf numFmtId="38" fontId="2" fillId="0" borderId="100" xfId="49" applyFont="1" applyFill="1" applyBorder="1" applyAlignment="1">
      <alignment horizontal="right" vertical="center"/>
    </xf>
    <xf numFmtId="49" fontId="0" fillId="0" borderId="12" xfId="0" applyNumberFormat="1" applyFont="1" applyFill="1" applyBorder="1" applyAlignment="1">
      <alignment horizontal="center" vertical="center" shrinkToFit="1"/>
    </xf>
    <xf numFmtId="49" fontId="0" fillId="0" borderId="37" xfId="0" applyNumberFormat="1" applyFont="1" applyFill="1" applyBorder="1" applyAlignment="1">
      <alignment horizontal="center" vertical="center" shrinkToFit="1"/>
    </xf>
    <xf numFmtId="49" fontId="2" fillId="0" borderId="13" xfId="0" applyNumberFormat="1" applyFont="1" applyFill="1" applyBorder="1" applyAlignment="1">
      <alignment horizontal="distributed" vertical="center" wrapText="1"/>
    </xf>
    <xf numFmtId="49" fontId="0" fillId="0" borderId="13" xfId="0" applyNumberFormat="1" applyFont="1" applyFill="1" applyBorder="1" applyAlignment="1">
      <alignment horizontal="distributed" vertical="center" wrapText="1"/>
    </xf>
    <xf numFmtId="49" fontId="1" fillId="0" borderId="14" xfId="0" applyNumberFormat="1" applyFont="1" applyFill="1" applyBorder="1" applyAlignment="1">
      <alignment horizontal="distributed" vertical="center"/>
    </xf>
    <xf numFmtId="49" fontId="3" fillId="0" borderId="78" xfId="0" applyNumberFormat="1" applyFont="1" applyFill="1" applyBorder="1" applyAlignment="1">
      <alignment horizontal="distributed" vertical="center"/>
    </xf>
    <xf numFmtId="49" fontId="5" fillId="0" borderId="37" xfId="0" applyNumberFormat="1" applyFont="1" applyFill="1" applyBorder="1" applyAlignment="1">
      <alignment horizontal="left" vertical="center" shrinkToFit="1"/>
    </xf>
    <xf numFmtId="49" fontId="5" fillId="0" borderId="18" xfId="0" applyNumberFormat="1" applyFont="1" applyFill="1" applyBorder="1" applyAlignment="1">
      <alignment horizontal="center" vertical="center"/>
    </xf>
    <xf numFmtId="49" fontId="2" fillId="0" borderId="42" xfId="0" applyNumberFormat="1" applyFont="1" applyFill="1" applyBorder="1" applyAlignment="1">
      <alignment horizontal="distributed" vertical="center" wrapText="1"/>
    </xf>
    <xf numFmtId="49" fontId="2" fillId="0" borderId="54" xfId="0" applyNumberFormat="1" applyFont="1" applyFill="1" applyBorder="1" applyAlignment="1">
      <alignment horizontal="distributed" vertical="center" wrapText="1"/>
    </xf>
    <xf numFmtId="49" fontId="5" fillId="0" borderId="25"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0" fillId="0" borderId="65" xfId="0" applyNumberFormat="1" applyFont="1" applyFill="1" applyBorder="1" applyAlignment="1">
      <alignment horizontal="center" vertical="center" shrinkToFit="1"/>
    </xf>
    <xf numFmtId="49" fontId="0" fillId="0" borderId="35" xfId="0" applyNumberFormat="1" applyFont="1" applyFill="1" applyBorder="1" applyAlignment="1">
      <alignment horizontal="center" vertical="center" shrinkToFit="1"/>
    </xf>
    <xf numFmtId="49" fontId="0" fillId="0" borderId="101" xfId="0" applyNumberFormat="1" applyFont="1" applyFill="1" applyBorder="1" applyAlignment="1">
      <alignment horizontal="center" vertical="center"/>
    </xf>
    <xf numFmtId="38" fontId="2" fillId="0" borderId="37" xfId="49" applyFont="1" applyFill="1" applyBorder="1" applyAlignment="1">
      <alignment vertical="center" wrapText="1"/>
    </xf>
    <xf numFmtId="38" fontId="2" fillId="0" borderId="18" xfId="49" applyFont="1" applyFill="1" applyBorder="1" applyAlignment="1">
      <alignment vertical="center" wrapText="1"/>
    </xf>
    <xf numFmtId="38" fontId="2" fillId="0" borderId="37" xfId="49" applyFont="1" applyFill="1" applyBorder="1" applyAlignment="1">
      <alignment horizontal="right" vertical="center" wrapText="1"/>
    </xf>
    <xf numFmtId="49" fontId="0" fillId="0" borderId="51"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49" fontId="0" fillId="0" borderId="56" xfId="0" applyNumberFormat="1" applyFont="1" applyFill="1" applyBorder="1" applyAlignment="1">
      <alignment horizontal="left" vertical="center" shrinkToFit="1"/>
    </xf>
    <xf numFmtId="49" fontId="0" fillId="0" borderId="21" xfId="0" applyNumberFormat="1" applyFont="1" applyFill="1" applyBorder="1" applyAlignment="1">
      <alignment horizontal="left" vertical="center" shrinkToFit="1"/>
    </xf>
    <xf numFmtId="49" fontId="0" fillId="0" borderId="22"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38" fontId="2" fillId="0" borderId="39" xfId="49" applyFont="1" applyFill="1" applyBorder="1" applyAlignment="1">
      <alignment horizontal="right" vertical="center"/>
    </xf>
    <xf numFmtId="38" fontId="2" fillId="0" borderId="22" xfId="49" applyFont="1" applyFill="1" applyBorder="1" applyAlignment="1">
      <alignment horizontal="right" vertical="center"/>
    </xf>
    <xf numFmtId="49" fontId="1" fillId="0" borderId="37" xfId="0" applyNumberFormat="1" applyFont="1" applyFill="1" applyBorder="1" applyAlignment="1">
      <alignment horizontal="left" vertical="center" shrinkToFit="1"/>
    </xf>
    <xf numFmtId="49" fontId="2" fillId="0" borderId="13" xfId="0" applyNumberFormat="1" applyFont="1" applyFill="1" applyBorder="1" applyAlignment="1">
      <alignment horizontal="distributed" vertical="center" shrinkToFit="1"/>
    </xf>
    <xf numFmtId="49" fontId="2" fillId="0" borderId="12" xfId="0" applyNumberFormat="1" applyFont="1" applyFill="1" applyBorder="1" applyAlignment="1">
      <alignment horizontal="distributed" vertical="center" shrinkToFit="1"/>
    </xf>
    <xf numFmtId="49" fontId="2" fillId="0" borderId="77" xfId="0" applyNumberFormat="1" applyFont="1" applyFill="1" applyBorder="1" applyAlignment="1">
      <alignment horizontal="distributed" vertical="center" shrinkToFit="1"/>
    </xf>
    <xf numFmtId="49" fontId="5" fillId="0" borderId="13"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shrinkToFit="1"/>
    </xf>
    <xf numFmtId="49" fontId="3" fillId="0" borderId="34"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shrinkToFit="1"/>
    </xf>
    <xf numFmtId="49" fontId="3" fillId="0" borderId="102"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104" xfId="0" applyNumberFormat="1" applyFont="1" applyFill="1" applyBorder="1" applyAlignment="1">
      <alignment horizontal="center" vertical="center" wrapText="1"/>
    </xf>
    <xf numFmtId="38" fontId="2" fillId="0" borderId="34" xfId="49" applyFont="1" applyFill="1" applyBorder="1" applyAlignment="1">
      <alignment horizontal="right" vertical="center" wrapText="1"/>
    </xf>
    <xf numFmtId="38" fontId="2" fillId="0" borderId="52" xfId="49" applyFont="1" applyFill="1" applyBorder="1" applyAlignment="1">
      <alignment horizontal="right" vertical="center" wrapText="1"/>
    </xf>
    <xf numFmtId="38" fontId="2" fillId="0" borderId="19" xfId="49" applyFont="1" applyFill="1" applyBorder="1" applyAlignment="1">
      <alignment horizontal="right" vertical="center"/>
    </xf>
    <xf numFmtId="38" fontId="2" fillId="0" borderId="15" xfId="49" applyFont="1" applyFill="1" applyBorder="1" applyAlignment="1">
      <alignment horizontal="right" vertical="center"/>
    </xf>
    <xf numFmtId="49" fontId="2" fillId="0" borderId="56" xfId="0" applyNumberFormat="1" applyFont="1" applyFill="1" applyBorder="1" applyAlignment="1">
      <alignment horizontal="center" vertical="center" shrinkToFit="1"/>
    </xf>
    <xf numFmtId="0" fontId="0" fillId="0" borderId="22" xfId="0" applyFont="1" applyFill="1" applyBorder="1" applyAlignment="1">
      <alignment/>
    </xf>
    <xf numFmtId="49"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2" fillId="0" borderId="105" xfId="0" applyNumberFormat="1" applyFont="1" applyFill="1" applyBorder="1" applyAlignment="1">
      <alignment horizontal="distributed" vertical="center"/>
    </xf>
    <xf numFmtId="49" fontId="2" fillId="0" borderId="106" xfId="0" applyNumberFormat="1" applyFont="1" applyFill="1" applyBorder="1" applyAlignment="1">
      <alignment horizontal="distributed" vertical="center"/>
    </xf>
    <xf numFmtId="49" fontId="0" fillId="0" borderId="107" xfId="0" applyNumberFormat="1" applyFont="1" applyFill="1" applyBorder="1" applyAlignment="1">
      <alignment horizontal="center" vertical="center"/>
    </xf>
    <xf numFmtId="49" fontId="0" fillId="0" borderId="0" xfId="0" applyNumberFormat="1" applyFont="1" applyFill="1" applyAlignment="1">
      <alignment horizontal="center"/>
    </xf>
    <xf numFmtId="49" fontId="2" fillId="0" borderId="108" xfId="0" applyNumberFormat="1" applyFont="1" applyFill="1" applyBorder="1" applyAlignment="1">
      <alignment horizontal="distributed" vertical="center" wrapText="1"/>
    </xf>
    <xf numFmtId="49" fontId="2" fillId="0" borderId="65" xfId="0" applyNumberFormat="1" applyFont="1" applyFill="1" applyBorder="1" applyAlignment="1">
      <alignment horizontal="distributed" vertical="center" wrapText="1"/>
    </xf>
    <xf numFmtId="49" fontId="0" fillId="0" borderId="35" xfId="0" applyNumberFormat="1" applyFont="1" applyFill="1" applyBorder="1" applyAlignment="1">
      <alignment horizontal="distributed" vertical="center" wrapText="1"/>
    </xf>
    <xf numFmtId="49" fontId="0" fillId="0" borderId="57" xfId="0" applyNumberFormat="1" applyFont="1" applyFill="1" applyBorder="1" applyAlignment="1">
      <alignment horizontal="distributed" vertical="center" wrapText="1"/>
    </xf>
    <xf numFmtId="49" fontId="0" fillId="0" borderId="51" xfId="0" applyNumberFormat="1" applyFont="1" applyFill="1" applyBorder="1" applyAlignment="1">
      <alignment horizontal="distributed" vertical="center" wrapText="1"/>
    </xf>
    <xf numFmtId="49" fontId="0" fillId="0" borderId="25" xfId="0" applyNumberFormat="1" applyFont="1" applyFill="1" applyBorder="1" applyAlignment="1">
      <alignment horizontal="distributed" vertical="center" wrapText="1"/>
    </xf>
    <xf numFmtId="49" fontId="0" fillId="0" borderId="24" xfId="0" applyNumberFormat="1" applyFont="1" applyFill="1" applyBorder="1" applyAlignment="1">
      <alignment horizontal="distributed" vertical="center" wrapText="1"/>
    </xf>
    <xf numFmtId="49" fontId="0" fillId="0" borderId="91"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49" fontId="0" fillId="0" borderId="109"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49" fontId="2" fillId="0" borderId="111" xfId="0" applyNumberFormat="1" applyFont="1" applyFill="1" applyBorder="1" applyAlignment="1">
      <alignment vertical="center"/>
    </xf>
    <xf numFmtId="0" fontId="0" fillId="0" borderId="112" xfId="0" applyFont="1" applyFill="1" applyBorder="1" applyAlignment="1">
      <alignment vertical="center"/>
    </xf>
    <xf numFmtId="49" fontId="2" fillId="0" borderId="113" xfId="0" applyNumberFormat="1" applyFont="1" applyFill="1" applyBorder="1" applyAlignment="1">
      <alignment horizontal="center" vertical="center" shrinkToFit="1"/>
    </xf>
    <xf numFmtId="0" fontId="0" fillId="0" borderId="114" xfId="0" applyFont="1" applyFill="1" applyBorder="1" applyAlignment="1">
      <alignment vertical="center" shrinkToFit="1"/>
    </xf>
    <xf numFmtId="0" fontId="0" fillId="0" borderId="115" xfId="0" applyFont="1" applyFill="1" applyBorder="1" applyAlignment="1">
      <alignment vertical="center" shrinkToFit="1"/>
    </xf>
    <xf numFmtId="49" fontId="0" fillId="0" borderId="10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3" fillId="0" borderId="105" xfId="0" applyNumberFormat="1" applyFont="1" applyFill="1" applyBorder="1" applyAlignment="1">
      <alignment horizontal="distributed" vertical="center"/>
    </xf>
    <xf numFmtId="49" fontId="3" fillId="0" borderId="106" xfId="0" applyNumberFormat="1" applyFont="1" applyFill="1" applyBorder="1" applyAlignment="1">
      <alignment horizontal="distributed" vertical="center"/>
    </xf>
    <xf numFmtId="49" fontId="2" fillId="0" borderId="11" xfId="0" applyNumberFormat="1" applyFont="1" applyFill="1" applyBorder="1" applyAlignment="1">
      <alignment horizontal="right" vertical="center" wrapText="1"/>
    </xf>
    <xf numFmtId="49" fontId="2" fillId="0" borderId="33"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6">
    <dxf>
      <font>
        <color indexed="61"/>
      </font>
    </dxf>
    <dxf>
      <font>
        <color indexed="51"/>
      </font>
    </dxf>
    <dxf>
      <font>
        <b/>
        <i val="0"/>
        <color indexed="53"/>
      </font>
    </dxf>
    <dxf>
      <font>
        <b/>
        <i val="0"/>
        <color rgb="FFFF6600"/>
      </font>
      <border/>
    </dxf>
    <dxf>
      <font>
        <color rgb="FFFFCC00"/>
      </font>
      <border/>
    </dxf>
    <dxf>
      <font>
        <color rgb="FF99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X57"/>
  <sheetViews>
    <sheetView view="pageBreakPreview" zoomScaleSheetLayoutView="100" zoomScalePageLayoutView="0" workbookViewId="0" topLeftCell="A1">
      <pane ySplit="4" topLeftCell="A5" activePane="bottomLeft" state="frozen"/>
      <selection pane="topLeft" activeCell="I1" sqref="I1"/>
      <selection pane="bottomLeft" activeCell="H1" sqref="H1"/>
    </sheetView>
  </sheetViews>
  <sheetFormatPr defaultColWidth="9.00390625" defaultRowHeight="13.5"/>
  <cols>
    <col min="1" max="1" width="1.00390625" style="130" customWidth="1"/>
    <col min="2" max="2" width="6.625" style="130" customWidth="1"/>
    <col min="3" max="3" width="8.125" style="130" customWidth="1"/>
    <col min="4" max="4" width="4.125" style="130" customWidth="1"/>
    <col min="5" max="5" width="5.625" style="130" customWidth="1"/>
    <col min="6" max="6" width="3.625" style="130" customWidth="1"/>
    <col min="7" max="8" width="10.125" style="130" customWidth="1"/>
    <col min="9" max="9" width="9.625" style="130" customWidth="1"/>
    <col min="10" max="10" width="7.125" style="130" customWidth="1"/>
    <col min="11" max="11" width="2.375" style="130" customWidth="1"/>
    <col min="12" max="12" width="2.50390625" style="130" customWidth="1"/>
    <col min="13" max="13" width="6.75390625" style="130" customWidth="1"/>
    <col min="14" max="14" width="6.625" style="130" customWidth="1"/>
    <col min="15" max="15" width="2.375" style="130" customWidth="1"/>
    <col min="16" max="16" width="6.125" style="130" customWidth="1"/>
    <col min="17" max="17" width="2.125" style="130" customWidth="1"/>
    <col min="18" max="18" width="6.625" style="130" customWidth="1"/>
    <col min="19" max="19" width="2.75390625" style="130" customWidth="1"/>
    <col min="20" max="20" width="1.4921875" style="130" customWidth="1"/>
    <col min="21" max="21" width="3.875" style="130" customWidth="1"/>
    <col min="22" max="22" width="12.625" style="130" customWidth="1"/>
    <col min="23" max="23" width="4.25390625" style="130" customWidth="1"/>
    <col min="24" max="24" width="13.25390625" style="130" customWidth="1"/>
    <col min="25" max="16384" width="9.00390625" style="130" customWidth="1"/>
  </cols>
  <sheetData>
    <row r="1" spans="9:18" s="127" customFormat="1" ht="20.25" customHeight="1" thickBot="1">
      <c r="I1" s="185"/>
      <c r="P1" s="429" t="s">
        <v>182</v>
      </c>
      <c r="Q1" s="429"/>
      <c r="R1" s="429"/>
    </row>
    <row r="2" spans="9:19" s="127" customFormat="1" ht="22.5" customHeight="1" thickBot="1">
      <c r="I2" s="185"/>
      <c r="P2" s="392" t="s">
        <v>1</v>
      </c>
      <c r="Q2" s="393"/>
      <c r="R2" s="382" t="s">
        <v>300</v>
      </c>
      <c r="S2" s="383"/>
    </row>
    <row r="3" spans="2:19" ht="20.25" customHeight="1">
      <c r="B3" s="127"/>
      <c r="C3" s="127"/>
      <c r="D3" s="396" t="s">
        <v>308</v>
      </c>
      <c r="E3" s="396"/>
      <c r="F3" s="397"/>
      <c r="G3" s="397"/>
      <c r="H3" s="397"/>
      <c r="I3" s="185"/>
      <c r="J3" s="400" t="s">
        <v>0</v>
      </c>
      <c r="K3" s="401"/>
      <c r="L3" s="128"/>
      <c r="M3" s="405" t="s">
        <v>256</v>
      </c>
      <c r="N3" s="406"/>
      <c r="O3" s="129"/>
      <c r="P3" s="384" t="s">
        <v>238</v>
      </c>
      <c r="Q3" s="385"/>
      <c r="R3" s="388" t="s">
        <v>298</v>
      </c>
      <c r="S3" s="389"/>
    </row>
    <row r="4" spans="4:19" ht="23.25" customHeight="1" thickBot="1">
      <c r="D4" s="394" t="s">
        <v>3</v>
      </c>
      <c r="E4" s="394"/>
      <c r="F4" s="395"/>
      <c r="G4" s="395"/>
      <c r="H4" s="395"/>
      <c r="I4" s="131"/>
      <c r="J4" s="355" t="s">
        <v>2</v>
      </c>
      <c r="K4" s="402"/>
      <c r="L4" s="132"/>
      <c r="M4" s="403" t="s">
        <v>257</v>
      </c>
      <c r="N4" s="404"/>
      <c r="O4" s="133"/>
      <c r="P4" s="386" t="s">
        <v>309</v>
      </c>
      <c r="Q4" s="387"/>
      <c r="R4" s="390" t="s">
        <v>301</v>
      </c>
      <c r="S4" s="391"/>
    </row>
    <row r="5" spans="2:19" ht="17.25" customHeight="1">
      <c r="B5" s="381" t="s">
        <v>5</v>
      </c>
      <c r="C5" s="336"/>
      <c r="D5" s="336"/>
      <c r="E5" s="336"/>
      <c r="F5" s="337"/>
      <c r="G5" s="134" t="s">
        <v>8</v>
      </c>
      <c r="H5" s="134" t="s">
        <v>7</v>
      </c>
      <c r="I5" s="398" t="s">
        <v>10</v>
      </c>
      <c r="J5" s="247"/>
      <c r="K5" s="407"/>
      <c r="L5" s="398" t="s">
        <v>11</v>
      </c>
      <c r="M5" s="247"/>
      <c r="N5" s="247"/>
      <c r="O5" s="247"/>
      <c r="P5" s="247"/>
      <c r="Q5" s="247"/>
      <c r="R5" s="247"/>
      <c r="S5" s="248"/>
    </row>
    <row r="6" spans="2:19" ht="13.5" customHeight="1">
      <c r="B6" s="367" t="s">
        <v>175</v>
      </c>
      <c r="C6" s="135" t="s">
        <v>178</v>
      </c>
      <c r="D6" s="252">
        <v>380963</v>
      </c>
      <c r="E6" s="252"/>
      <c r="F6" s="136" t="s">
        <v>6</v>
      </c>
      <c r="G6" s="137" t="s">
        <v>184</v>
      </c>
      <c r="H6" s="137" t="s">
        <v>6</v>
      </c>
      <c r="I6" s="365" t="s">
        <v>210</v>
      </c>
      <c r="J6" s="335">
        <v>339712</v>
      </c>
      <c r="K6" s="370" t="s">
        <v>6</v>
      </c>
      <c r="L6" s="219" t="s">
        <v>14</v>
      </c>
      <c r="M6" s="219"/>
      <c r="N6" s="371" t="s">
        <v>15</v>
      </c>
      <c r="O6" s="372"/>
      <c r="P6" s="371" t="s">
        <v>16</v>
      </c>
      <c r="Q6" s="408"/>
      <c r="R6" s="371" t="s">
        <v>17</v>
      </c>
      <c r="S6" s="309"/>
    </row>
    <row r="7" spans="2:19" ht="6.75" customHeight="1">
      <c r="B7" s="368"/>
      <c r="C7" s="362" t="s">
        <v>185</v>
      </c>
      <c r="D7" s="249">
        <v>373778</v>
      </c>
      <c r="E7" s="249"/>
      <c r="F7" s="366" t="s">
        <v>6</v>
      </c>
      <c r="G7" s="363" t="s">
        <v>258</v>
      </c>
      <c r="H7" s="364">
        <v>3315.6</v>
      </c>
      <c r="I7" s="365"/>
      <c r="J7" s="358"/>
      <c r="K7" s="370"/>
      <c r="L7" s="220"/>
      <c r="M7" s="220"/>
      <c r="N7" s="373"/>
      <c r="O7" s="374"/>
      <c r="P7" s="409"/>
      <c r="Q7" s="410"/>
      <c r="R7" s="409"/>
      <c r="S7" s="411"/>
    </row>
    <row r="8" spans="2:19" ht="6.75" customHeight="1">
      <c r="B8" s="368"/>
      <c r="C8" s="362"/>
      <c r="D8" s="250"/>
      <c r="E8" s="250"/>
      <c r="F8" s="366"/>
      <c r="G8" s="363"/>
      <c r="H8" s="364"/>
      <c r="I8" s="365" t="s">
        <v>211</v>
      </c>
      <c r="J8" s="335">
        <v>328738</v>
      </c>
      <c r="K8" s="370" t="s">
        <v>6</v>
      </c>
      <c r="L8" s="375" t="s">
        <v>12</v>
      </c>
      <c r="M8" s="378" t="s">
        <v>179</v>
      </c>
      <c r="N8" s="335">
        <v>2972</v>
      </c>
      <c r="O8" s="227" t="s">
        <v>6</v>
      </c>
      <c r="P8" s="335">
        <v>37377</v>
      </c>
      <c r="Q8" s="227" t="s">
        <v>6</v>
      </c>
      <c r="R8" s="335">
        <v>136873</v>
      </c>
      <c r="S8" s="412" t="s">
        <v>6</v>
      </c>
    </row>
    <row r="9" spans="2:19" ht="13.5" customHeight="1">
      <c r="B9" s="369"/>
      <c r="C9" s="135" t="s">
        <v>156</v>
      </c>
      <c r="D9" s="251">
        <v>1.9</v>
      </c>
      <c r="E9" s="251"/>
      <c r="F9" s="136" t="s">
        <v>310</v>
      </c>
      <c r="G9" s="138"/>
      <c r="H9" s="138"/>
      <c r="I9" s="365"/>
      <c r="J9" s="358"/>
      <c r="K9" s="370"/>
      <c r="L9" s="375"/>
      <c r="M9" s="379"/>
      <c r="N9" s="358"/>
      <c r="O9" s="377"/>
      <c r="P9" s="358"/>
      <c r="Q9" s="377"/>
      <c r="R9" s="358"/>
      <c r="S9" s="413"/>
    </row>
    <row r="10" spans="2:24" ht="18" customHeight="1">
      <c r="B10" s="367" t="s">
        <v>4</v>
      </c>
      <c r="C10" s="135" t="s">
        <v>311</v>
      </c>
      <c r="D10" s="252">
        <v>394188</v>
      </c>
      <c r="E10" s="252"/>
      <c r="F10" s="136" t="s">
        <v>6</v>
      </c>
      <c r="G10" s="359" t="s">
        <v>186</v>
      </c>
      <c r="H10" s="360"/>
      <c r="I10" s="360"/>
      <c r="J10" s="360"/>
      <c r="K10" s="361"/>
      <c r="L10" s="375"/>
      <c r="M10" s="139" t="s">
        <v>13</v>
      </c>
      <c r="N10" s="95">
        <v>1.6</v>
      </c>
      <c r="O10" s="140" t="s">
        <v>187</v>
      </c>
      <c r="P10" s="141">
        <v>20.4</v>
      </c>
      <c r="Q10" s="140" t="s">
        <v>187</v>
      </c>
      <c r="R10" s="141">
        <v>74.8</v>
      </c>
      <c r="S10" s="142" t="s">
        <v>187</v>
      </c>
      <c r="U10" s="52"/>
      <c r="V10" s="52"/>
      <c r="W10" s="52"/>
      <c r="X10" s="52"/>
    </row>
    <row r="11" spans="2:24" ht="18" customHeight="1">
      <c r="B11" s="368"/>
      <c r="C11" s="135" t="s">
        <v>312</v>
      </c>
      <c r="D11" s="252">
        <v>390227</v>
      </c>
      <c r="E11" s="252"/>
      <c r="F11" s="136" t="s">
        <v>6</v>
      </c>
      <c r="G11" s="225" t="s">
        <v>357</v>
      </c>
      <c r="H11" s="226"/>
      <c r="I11" s="226"/>
      <c r="J11" s="226"/>
      <c r="K11" s="227"/>
      <c r="L11" s="375"/>
      <c r="M11" s="109" t="s">
        <v>180</v>
      </c>
      <c r="N11" s="122">
        <v>3247</v>
      </c>
      <c r="O11" s="143" t="s">
        <v>6</v>
      </c>
      <c r="P11" s="122">
        <v>44316</v>
      </c>
      <c r="Q11" s="143" t="s">
        <v>6</v>
      </c>
      <c r="R11" s="122">
        <v>134390</v>
      </c>
      <c r="S11" s="142" t="s">
        <v>6</v>
      </c>
      <c r="U11" s="52"/>
      <c r="V11" s="52"/>
      <c r="W11" s="52"/>
      <c r="X11" s="52"/>
    </row>
    <row r="12" spans="2:24" ht="18" customHeight="1" thickBot="1">
      <c r="B12" s="380"/>
      <c r="C12" s="144" t="s">
        <v>156</v>
      </c>
      <c r="D12" s="253">
        <f>(D10/D11)*100-100</f>
        <v>1.015050214362418</v>
      </c>
      <c r="E12" s="253"/>
      <c r="F12" s="145" t="s">
        <v>310</v>
      </c>
      <c r="G12" s="228"/>
      <c r="H12" s="229"/>
      <c r="I12" s="229"/>
      <c r="J12" s="229"/>
      <c r="K12" s="230"/>
      <c r="L12" s="376"/>
      <c r="M12" s="146" t="s">
        <v>13</v>
      </c>
      <c r="N12" s="147">
        <v>1.8</v>
      </c>
      <c r="O12" s="148" t="s">
        <v>187</v>
      </c>
      <c r="P12" s="147">
        <v>23.9</v>
      </c>
      <c r="Q12" s="148" t="s">
        <v>187</v>
      </c>
      <c r="R12" s="147">
        <v>72.4</v>
      </c>
      <c r="S12" s="149" t="s">
        <v>187</v>
      </c>
      <c r="U12" s="52"/>
      <c r="V12" s="52"/>
      <c r="W12" s="52"/>
      <c r="X12" s="52"/>
    </row>
    <row r="13" spans="2:24" s="101" customFormat="1" ht="18" customHeight="1">
      <c r="B13" s="231" t="s">
        <v>18</v>
      </c>
      <c r="C13" s="232"/>
      <c r="D13" s="232"/>
      <c r="E13" s="232"/>
      <c r="F13" s="232"/>
      <c r="G13" s="150" t="s">
        <v>313</v>
      </c>
      <c r="H13" s="150" t="s">
        <v>314</v>
      </c>
      <c r="I13" s="134" t="s">
        <v>155</v>
      </c>
      <c r="J13" s="233" t="s">
        <v>315</v>
      </c>
      <c r="K13" s="234"/>
      <c r="L13" s="209" t="s">
        <v>18</v>
      </c>
      <c r="M13" s="336"/>
      <c r="N13" s="336"/>
      <c r="O13" s="337"/>
      <c r="P13" s="341" t="s">
        <v>25</v>
      </c>
      <c r="Q13" s="342"/>
      <c r="R13" s="342"/>
      <c r="S13" s="343"/>
      <c r="U13" s="52"/>
      <c r="V13" s="52"/>
      <c r="W13" s="52"/>
      <c r="X13" s="52"/>
    </row>
    <row r="14" spans="2:24" s="101" customFormat="1" ht="18" customHeight="1">
      <c r="B14" s="126" t="s">
        <v>316</v>
      </c>
      <c r="C14" s="350" t="s">
        <v>19</v>
      </c>
      <c r="D14" s="350"/>
      <c r="E14" s="350"/>
      <c r="F14" s="54" t="s">
        <v>212</v>
      </c>
      <c r="G14" s="102">
        <v>118260538</v>
      </c>
      <c r="H14" s="103">
        <v>102952702</v>
      </c>
      <c r="I14" s="104">
        <f>G14-H14</f>
        <v>15307836</v>
      </c>
      <c r="J14" s="105">
        <f>I14/H14*100</f>
        <v>14.868804511803877</v>
      </c>
      <c r="K14" s="151" t="s">
        <v>188</v>
      </c>
      <c r="L14" s="338" t="s">
        <v>26</v>
      </c>
      <c r="M14" s="339"/>
      <c r="N14" s="339"/>
      <c r="O14" s="340"/>
      <c r="P14" s="344">
        <v>1.016</v>
      </c>
      <c r="Q14" s="345"/>
      <c r="R14" s="345"/>
      <c r="S14" s="152"/>
      <c r="U14" s="52"/>
      <c r="V14" s="52"/>
      <c r="W14" s="52"/>
      <c r="X14" s="52"/>
    </row>
    <row r="15" spans="2:24" s="101" customFormat="1" ht="18" customHeight="1">
      <c r="B15" s="126" t="s">
        <v>189</v>
      </c>
      <c r="C15" s="350" t="s">
        <v>20</v>
      </c>
      <c r="D15" s="350"/>
      <c r="E15" s="350"/>
      <c r="F15" s="54" t="s">
        <v>213</v>
      </c>
      <c r="G15" s="102">
        <v>112792582</v>
      </c>
      <c r="H15" s="103">
        <v>97182379</v>
      </c>
      <c r="I15" s="104">
        <f aca="true" t="shared" si="0" ref="I15:I23">G15-H15</f>
        <v>15610203</v>
      </c>
      <c r="J15" s="105">
        <f>I15/H15*100</f>
        <v>16.06279158899784</v>
      </c>
      <c r="K15" s="153"/>
      <c r="L15" s="338" t="s">
        <v>27</v>
      </c>
      <c r="M15" s="339"/>
      <c r="N15" s="339"/>
      <c r="O15" s="340"/>
      <c r="P15" s="353">
        <f>G18/H26*100</f>
        <v>6.920786978291423</v>
      </c>
      <c r="Q15" s="354"/>
      <c r="R15" s="354"/>
      <c r="S15" s="154" t="s">
        <v>168</v>
      </c>
      <c r="U15" s="52"/>
      <c r="V15" s="52"/>
      <c r="W15" s="52"/>
      <c r="X15" s="52"/>
    </row>
    <row r="16" spans="2:24" s="101" customFormat="1" ht="18" customHeight="1">
      <c r="B16" s="126" t="s">
        <v>190</v>
      </c>
      <c r="C16" s="436" t="s">
        <v>214</v>
      </c>
      <c r="D16" s="436"/>
      <c r="E16" s="436"/>
      <c r="F16" s="54" t="s">
        <v>215</v>
      </c>
      <c r="G16" s="106">
        <f>G14-G15</f>
        <v>5467956</v>
      </c>
      <c r="H16" s="103">
        <v>5770323</v>
      </c>
      <c r="I16" s="104">
        <f t="shared" si="0"/>
        <v>-302367</v>
      </c>
      <c r="J16" s="105">
        <f>I16/H16*100</f>
        <v>-5.2400359563927355</v>
      </c>
      <c r="K16" s="153"/>
      <c r="L16" s="338" t="s">
        <v>28</v>
      </c>
      <c r="M16" s="339"/>
      <c r="N16" s="339"/>
      <c r="O16" s="340"/>
      <c r="P16" s="344" t="s">
        <v>259</v>
      </c>
      <c r="Q16" s="345"/>
      <c r="R16" s="345"/>
      <c r="S16" s="154" t="s">
        <v>317</v>
      </c>
      <c r="U16" s="52"/>
      <c r="V16" s="52"/>
      <c r="W16" s="52"/>
      <c r="X16" s="52"/>
    </row>
    <row r="17" spans="2:24" s="101" customFormat="1" ht="18" customHeight="1">
      <c r="B17" s="126" t="s">
        <v>191</v>
      </c>
      <c r="C17" s="437" t="s">
        <v>239</v>
      </c>
      <c r="D17" s="437"/>
      <c r="E17" s="437"/>
      <c r="F17" s="54" t="s">
        <v>216</v>
      </c>
      <c r="G17" s="103">
        <v>648187</v>
      </c>
      <c r="H17" s="103">
        <v>480575</v>
      </c>
      <c r="I17" s="104">
        <f t="shared" si="0"/>
        <v>167612</v>
      </c>
      <c r="J17" s="105">
        <f>I17/H17*100</f>
        <v>34.87738646413151</v>
      </c>
      <c r="K17" s="153"/>
      <c r="L17" s="355" t="s">
        <v>29</v>
      </c>
      <c r="M17" s="356"/>
      <c r="N17" s="356"/>
      <c r="O17" s="357"/>
      <c r="P17" s="344" t="s">
        <v>260</v>
      </c>
      <c r="Q17" s="345"/>
      <c r="R17" s="345"/>
      <c r="S17" s="154" t="s">
        <v>187</v>
      </c>
      <c r="U17" s="52"/>
      <c r="V17" s="52"/>
      <c r="W17" s="52"/>
      <c r="X17" s="52"/>
    </row>
    <row r="18" spans="2:24" s="101" customFormat="1" ht="18" customHeight="1">
      <c r="B18" s="126" t="s">
        <v>192</v>
      </c>
      <c r="C18" s="350" t="s">
        <v>217</v>
      </c>
      <c r="D18" s="350"/>
      <c r="E18" s="350"/>
      <c r="F18" s="54" t="s">
        <v>218</v>
      </c>
      <c r="G18" s="106">
        <f>G16-G17</f>
        <v>4819769</v>
      </c>
      <c r="H18" s="103">
        <v>5289748</v>
      </c>
      <c r="I18" s="104">
        <f t="shared" si="0"/>
        <v>-469979</v>
      </c>
      <c r="J18" s="105">
        <f>I18/H18*100</f>
        <v>-8.884714356903203</v>
      </c>
      <c r="K18" s="153"/>
      <c r="L18" s="338" t="s">
        <v>30</v>
      </c>
      <c r="M18" s="339"/>
      <c r="N18" s="339"/>
      <c r="O18" s="340"/>
      <c r="P18" s="353">
        <f>'裏面'!T50/(G16+'裏面'!T53)*100</f>
        <v>16.739898977738765</v>
      </c>
      <c r="Q18" s="354"/>
      <c r="R18" s="354"/>
      <c r="S18" s="154" t="s">
        <v>187</v>
      </c>
      <c r="U18" s="52"/>
      <c r="V18" s="52"/>
      <c r="W18" s="52"/>
      <c r="X18" s="52"/>
    </row>
    <row r="19" spans="2:24" s="101" customFormat="1" ht="18" customHeight="1">
      <c r="B19" s="126" t="s">
        <v>193</v>
      </c>
      <c r="C19" s="350" t="s">
        <v>22</v>
      </c>
      <c r="D19" s="350"/>
      <c r="E19" s="350"/>
      <c r="F19" s="54" t="s">
        <v>219</v>
      </c>
      <c r="G19" s="106">
        <v>-469979</v>
      </c>
      <c r="H19" s="103">
        <v>381288</v>
      </c>
      <c r="I19" s="104">
        <f t="shared" si="0"/>
        <v>-851267</v>
      </c>
      <c r="J19" s="414" t="s">
        <v>318</v>
      </c>
      <c r="K19" s="415"/>
      <c r="L19" s="338" t="s">
        <v>149</v>
      </c>
      <c r="M19" s="339"/>
      <c r="N19" s="339"/>
      <c r="O19" s="340"/>
      <c r="P19" s="344" t="s">
        <v>261</v>
      </c>
      <c r="Q19" s="345"/>
      <c r="R19" s="345"/>
      <c r="S19" s="154" t="s">
        <v>319</v>
      </c>
      <c r="U19" s="52"/>
      <c r="V19" s="52"/>
      <c r="W19" s="52"/>
      <c r="X19" s="52"/>
    </row>
    <row r="20" spans="2:24" s="101" customFormat="1" ht="18" customHeight="1">
      <c r="B20" s="126" t="s">
        <v>194</v>
      </c>
      <c r="C20" s="350" t="s">
        <v>23</v>
      </c>
      <c r="D20" s="350"/>
      <c r="E20" s="350"/>
      <c r="F20" s="54" t="s">
        <v>220</v>
      </c>
      <c r="G20" s="103">
        <v>154867</v>
      </c>
      <c r="H20" s="103">
        <v>11423</v>
      </c>
      <c r="I20" s="104">
        <f t="shared" si="0"/>
        <v>143444</v>
      </c>
      <c r="J20" s="105">
        <f>I20/H20*100</f>
        <v>1255.747176748665</v>
      </c>
      <c r="K20" s="153"/>
      <c r="L20" s="355" t="s">
        <v>195</v>
      </c>
      <c r="M20" s="402"/>
      <c r="N20" s="402"/>
      <c r="O20" s="416"/>
      <c r="P20" s="192">
        <v>10038272</v>
      </c>
      <c r="Q20" s="252"/>
      <c r="R20" s="252"/>
      <c r="S20" s="154"/>
      <c r="U20" s="52"/>
      <c r="V20" s="52"/>
      <c r="W20" s="52"/>
      <c r="X20" s="52"/>
    </row>
    <row r="21" spans="2:24" s="101" customFormat="1" ht="18" customHeight="1">
      <c r="B21" s="126" t="s">
        <v>176</v>
      </c>
      <c r="C21" s="350" t="s">
        <v>24</v>
      </c>
      <c r="D21" s="350"/>
      <c r="E21" s="350"/>
      <c r="F21" s="54" t="s">
        <v>221</v>
      </c>
      <c r="G21" s="103">
        <v>183344</v>
      </c>
      <c r="H21" s="103">
        <v>652550</v>
      </c>
      <c r="I21" s="104">
        <f t="shared" si="0"/>
        <v>-469206</v>
      </c>
      <c r="J21" s="105">
        <f>I21/H21*100</f>
        <v>-71.90345567389473</v>
      </c>
      <c r="K21" s="153"/>
      <c r="L21" s="155"/>
      <c r="M21" s="351" t="s">
        <v>196</v>
      </c>
      <c r="N21" s="350"/>
      <c r="O21" s="352"/>
      <c r="P21" s="192">
        <v>3862362</v>
      </c>
      <c r="Q21" s="252"/>
      <c r="R21" s="252"/>
      <c r="S21" s="154"/>
      <c r="U21" s="52"/>
      <c r="V21" s="52"/>
      <c r="W21" s="52"/>
      <c r="X21" s="52"/>
    </row>
    <row r="22" spans="2:24" s="101" customFormat="1" ht="18" customHeight="1">
      <c r="B22" s="126" t="s">
        <v>197</v>
      </c>
      <c r="C22" s="350" t="s">
        <v>240</v>
      </c>
      <c r="D22" s="350"/>
      <c r="E22" s="350"/>
      <c r="F22" s="54" t="s">
        <v>222</v>
      </c>
      <c r="G22" s="106" t="s">
        <v>320</v>
      </c>
      <c r="H22" s="103">
        <v>0</v>
      </c>
      <c r="I22" s="104">
        <f t="shared" si="0"/>
        <v>0</v>
      </c>
      <c r="J22" s="105">
        <v>0</v>
      </c>
      <c r="K22" s="153"/>
      <c r="L22" s="338" t="s">
        <v>198</v>
      </c>
      <c r="M22" s="350"/>
      <c r="N22" s="350"/>
      <c r="O22" s="352"/>
      <c r="P22" s="192">
        <v>116579386</v>
      </c>
      <c r="Q22" s="252"/>
      <c r="R22" s="252"/>
      <c r="S22" s="154"/>
      <c r="U22" s="52"/>
      <c r="V22" s="52"/>
      <c r="W22" s="52"/>
      <c r="X22" s="52"/>
    </row>
    <row r="23" spans="2:24" s="101" customFormat="1" ht="19.5" customHeight="1" thickBot="1">
      <c r="B23" s="156" t="s">
        <v>199</v>
      </c>
      <c r="C23" s="346" t="s">
        <v>223</v>
      </c>
      <c r="D23" s="347"/>
      <c r="E23" s="347"/>
      <c r="F23" s="348"/>
      <c r="G23" s="107">
        <f>SUM(G19:G21)-G22</f>
        <v>-131768</v>
      </c>
      <c r="H23" s="108">
        <v>1045261</v>
      </c>
      <c r="I23" s="104">
        <f t="shared" si="0"/>
        <v>-1177029</v>
      </c>
      <c r="J23" s="235"/>
      <c r="K23" s="236"/>
      <c r="L23" s="332" t="s">
        <v>200</v>
      </c>
      <c r="M23" s="333"/>
      <c r="N23" s="333"/>
      <c r="O23" s="334"/>
      <c r="P23" s="335">
        <v>52678166</v>
      </c>
      <c r="Q23" s="249"/>
      <c r="R23" s="249"/>
      <c r="S23" s="157"/>
      <c r="U23" s="52"/>
      <c r="V23" s="52"/>
      <c r="W23" s="52"/>
      <c r="X23" s="52"/>
    </row>
    <row r="24" spans="2:24" s="101" customFormat="1" ht="18" customHeight="1">
      <c r="B24" s="209" t="s">
        <v>206</v>
      </c>
      <c r="C24" s="336"/>
      <c r="D24" s="336"/>
      <c r="E24" s="336"/>
      <c r="F24" s="336"/>
      <c r="G24" s="337"/>
      <c r="H24" s="237">
        <v>49660749</v>
      </c>
      <c r="I24" s="238"/>
      <c r="J24" s="238"/>
      <c r="K24" s="158"/>
      <c r="L24" s="324" t="s">
        <v>303</v>
      </c>
      <c r="M24" s="325"/>
      <c r="N24" s="325"/>
      <c r="O24" s="325"/>
      <c r="P24" s="325"/>
      <c r="Q24" s="325"/>
      <c r="R24" s="325"/>
      <c r="S24" s="326"/>
      <c r="U24" s="52"/>
      <c r="V24" s="52"/>
      <c r="W24" s="52"/>
      <c r="X24" s="52"/>
    </row>
    <row r="25" spans="2:24" s="101" customFormat="1" ht="18" customHeight="1">
      <c r="B25" s="349" t="s">
        <v>205</v>
      </c>
      <c r="C25" s="213"/>
      <c r="D25" s="213"/>
      <c r="E25" s="213"/>
      <c r="F25" s="213"/>
      <c r="G25" s="214"/>
      <c r="H25" s="215">
        <v>49157123</v>
      </c>
      <c r="I25" s="216"/>
      <c r="J25" s="216"/>
      <c r="K25" s="159"/>
      <c r="L25" s="327" t="s">
        <v>166</v>
      </c>
      <c r="M25" s="328"/>
      <c r="N25" s="328"/>
      <c r="O25" s="329"/>
      <c r="P25" s="330" t="s">
        <v>285</v>
      </c>
      <c r="Q25" s="331"/>
      <c r="R25" s="331"/>
      <c r="S25" s="160" t="s">
        <v>168</v>
      </c>
      <c r="U25" s="52"/>
      <c r="V25" s="52"/>
      <c r="W25" s="52"/>
      <c r="X25" s="52"/>
    </row>
    <row r="26" spans="2:24" s="101" customFormat="1" ht="18" customHeight="1">
      <c r="B26" s="196" t="s">
        <v>204</v>
      </c>
      <c r="C26" s="213"/>
      <c r="D26" s="213"/>
      <c r="E26" s="213"/>
      <c r="F26" s="213"/>
      <c r="G26" s="214"/>
      <c r="H26" s="215">
        <v>69641921</v>
      </c>
      <c r="I26" s="216"/>
      <c r="J26" s="216"/>
      <c r="K26" s="159"/>
      <c r="L26" s="327" t="s">
        <v>170</v>
      </c>
      <c r="M26" s="328"/>
      <c r="N26" s="328"/>
      <c r="O26" s="329"/>
      <c r="P26" s="330" t="s">
        <v>285</v>
      </c>
      <c r="Q26" s="331"/>
      <c r="R26" s="331"/>
      <c r="S26" s="160" t="s">
        <v>201</v>
      </c>
      <c r="U26" s="52"/>
      <c r="V26" s="52"/>
      <c r="W26" s="52"/>
      <c r="X26" s="52"/>
    </row>
    <row r="27" spans="2:24" s="101" customFormat="1" ht="18" customHeight="1">
      <c r="B27" s="161"/>
      <c r="C27" s="212" t="s">
        <v>203</v>
      </c>
      <c r="D27" s="213"/>
      <c r="E27" s="213"/>
      <c r="F27" s="213"/>
      <c r="G27" s="214"/>
      <c r="H27" s="215">
        <v>4197845</v>
      </c>
      <c r="I27" s="216"/>
      <c r="J27" s="216"/>
      <c r="K27" s="159"/>
      <c r="L27" s="327" t="s">
        <v>165</v>
      </c>
      <c r="M27" s="328"/>
      <c r="N27" s="328"/>
      <c r="O27" s="329"/>
      <c r="P27" s="330" t="s">
        <v>302</v>
      </c>
      <c r="Q27" s="331"/>
      <c r="R27" s="331"/>
      <c r="S27" s="160" t="s">
        <v>168</v>
      </c>
      <c r="U27" s="52"/>
      <c r="V27" s="52"/>
      <c r="W27" s="52"/>
      <c r="X27" s="52"/>
    </row>
    <row r="28" spans="2:24" s="101" customFormat="1" ht="18" customHeight="1" thickBot="1">
      <c r="B28" s="124"/>
      <c r="C28" s="123"/>
      <c r="D28" s="123"/>
      <c r="E28" s="123"/>
      <c r="F28" s="123"/>
      <c r="G28" s="125"/>
      <c r="H28" s="162"/>
      <c r="I28" s="163"/>
      <c r="J28" s="163"/>
      <c r="K28" s="164"/>
      <c r="L28" s="426" t="s">
        <v>167</v>
      </c>
      <c r="M28" s="427"/>
      <c r="N28" s="427"/>
      <c r="O28" s="428"/>
      <c r="P28" s="306">
        <v>110.3</v>
      </c>
      <c r="Q28" s="399"/>
      <c r="R28" s="399"/>
      <c r="S28" s="160" t="s">
        <v>202</v>
      </c>
      <c r="U28" s="52"/>
      <c r="V28" s="52"/>
      <c r="W28" s="52"/>
      <c r="X28" s="52"/>
    </row>
    <row r="29" spans="2:24" s="101" customFormat="1" ht="18" customHeight="1">
      <c r="B29" s="209" t="s">
        <v>305</v>
      </c>
      <c r="C29" s="210"/>
      <c r="D29" s="210"/>
      <c r="E29" s="210"/>
      <c r="F29" s="210"/>
      <c r="G29" s="210"/>
      <c r="H29" s="210"/>
      <c r="I29" s="210"/>
      <c r="J29" s="210"/>
      <c r="K29" s="211"/>
      <c r="L29" s="209" t="s">
        <v>304</v>
      </c>
      <c r="M29" s="247"/>
      <c r="N29" s="247"/>
      <c r="O29" s="247"/>
      <c r="P29" s="247"/>
      <c r="Q29" s="247"/>
      <c r="R29" s="247"/>
      <c r="S29" s="248"/>
      <c r="U29" s="52"/>
      <c r="V29" s="52"/>
      <c r="W29" s="52"/>
      <c r="X29" s="52"/>
    </row>
    <row r="30" spans="2:24" s="101" customFormat="1" ht="18.75" customHeight="1">
      <c r="B30" s="239" t="s">
        <v>31</v>
      </c>
      <c r="C30" s="240"/>
      <c r="D30" s="240" t="s">
        <v>224</v>
      </c>
      <c r="E30" s="243" t="s">
        <v>171</v>
      </c>
      <c r="F30" s="244"/>
      <c r="G30" s="165" t="s">
        <v>173</v>
      </c>
      <c r="H30" s="165" t="s">
        <v>21</v>
      </c>
      <c r="I30" s="219" t="s">
        <v>32</v>
      </c>
      <c r="J30" s="205" t="s">
        <v>225</v>
      </c>
      <c r="K30" s="206"/>
      <c r="L30" s="196" t="s">
        <v>241</v>
      </c>
      <c r="M30" s="197"/>
      <c r="N30" s="197"/>
      <c r="O30" s="198"/>
      <c r="P30" s="432" t="s">
        <v>226</v>
      </c>
      <c r="Q30" s="433"/>
      <c r="R30" s="186" t="s">
        <v>242</v>
      </c>
      <c r="S30" s="187"/>
      <c r="U30" s="52"/>
      <c r="V30" s="52"/>
      <c r="W30" s="52"/>
      <c r="X30" s="52"/>
    </row>
    <row r="31" spans="2:24" s="101" customFormat="1" ht="18.75" customHeight="1">
      <c r="B31" s="241"/>
      <c r="C31" s="242"/>
      <c r="D31" s="242"/>
      <c r="E31" s="245" t="s">
        <v>33</v>
      </c>
      <c r="F31" s="246"/>
      <c r="G31" s="166" t="s">
        <v>172</v>
      </c>
      <c r="H31" s="166" t="s">
        <v>174</v>
      </c>
      <c r="I31" s="220"/>
      <c r="J31" s="207"/>
      <c r="K31" s="208"/>
      <c r="L31" s="199"/>
      <c r="M31" s="200"/>
      <c r="N31" s="200"/>
      <c r="O31" s="201"/>
      <c r="P31" s="434"/>
      <c r="Q31" s="435"/>
      <c r="R31" s="188"/>
      <c r="S31" s="189"/>
      <c r="U31" s="52"/>
      <c r="V31" s="52"/>
      <c r="W31" s="52"/>
      <c r="X31" s="52"/>
    </row>
    <row r="32" spans="2:24" s="101" customFormat="1" ht="15.75" customHeight="1">
      <c r="B32" s="217" t="s">
        <v>262</v>
      </c>
      <c r="C32" s="218"/>
      <c r="D32" s="167" t="s">
        <v>274</v>
      </c>
      <c r="E32" s="192">
        <v>34698190</v>
      </c>
      <c r="F32" s="193"/>
      <c r="G32" s="103">
        <v>34180825</v>
      </c>
      <c r="H32" s="103">
        <v>517365</v>
      </c>
      <c r="I32" s="103">
        <v>2700000</v>
      </c>
      <c r="J32" s="168"/>
      <c r="K32" s="169" t="s">
        <v>9</v>
      </c>
      <c r="L32" s="202" t="s">
        <v>277</v>
      </c>
      <c r="M32" s="203"/>
      <c r="N32" s="203"/>
      <c r="O32" s="204"/>
      <c r="P32" s="190">
        <v>979</v>
      </c>
      <c r="Q32" s="190"/>
      <c r="R32" s="190"/>
      <c r="S32" s="191"/>
      <c r="U32" s="52"/>
      <c r="V32" s="52"/>
      <c r="W32" s="52"/>
      <c r="X32" s="52"/>
    </row>
    <row r="33" spans="2:24" s="101" customFormat="1" ht="15.75" customHeight="1">
      <c r="B33" s="217" t="s">
        <v>263</v>
      </c>
      <c r="C33" s="218"/>
      <c r="D33" s="167" t="s">
        <v>274</v>
      </c>
      <c r="E33" s="192">
        <v>327904</v>
      </c>
      <c r="F33" s="193"/>
      <c r="G33" s="103">
        <v>10170</v>
      </c>
      <c r="H33" s="103">
        <v>315993</v>
      </c>
      <c r="I33" s="103">
        <v>0</v>
      </c>
      <c r="J33" s="168"/>
      <c r="K33" s="169"/>
      <c r="L33" s="202" t="s">
        <v>278</v>
      </c>
      <c r="M33" s="203"/>
      <c r="N33" s="203"/>
      <c r="O33" s="204"/>
      <c r="P33" s="192">
        <v>1818173</v>
      </c>
      <c r="Q33" s="193"/>
      <c r="R33" s="190"/>
      <c r="S33" s="191"/>
      <c r="U33" s="52"/>
      <c r="V33" s="52"/>
      <c r="W33" s="52"/>
      <c r="X33" s="52"/>
    </row>
    <row r="34" spans="2:24" s="101" customFormat="1" ht="15.75" customHeight="1">
      <c r="B34" s="217" t="s">
        <v>264</v>
      </c>
      <c r="C34" s="218"/>
      <c r="D34" s="167" t="s">
        <v>274</v>
      </c>
      <c r="E34" s="192">
        <v>14594406</v>
      </c>
      <c r="F34" s="193"/>
      <c r="G34" s="103">
        <v>14458819</v>
      </c>
      <c r="H34" s="103">
        <v>251476</v>
      </c>
      <c r="I34" s="103">
        <v>1977733</v>
      </c>
      <c r="J34" s="168"/>
      <c r="K34" s="169"/>
      <c r="L34" s="202" t="s">
        <v>279</v>
      </c>
      <c r="M34" s="203"/>
      <c r="N34" s="203"/>
      <c r="O34" s="204"/>
      <c r="P34" s="190">
        <v>656194</v>
      </c>
      <c r="Q34" s="190"/>
      <c r="R34" s="190">
        <v>21302</v>
      </c>
      <c r="S34" s="191"/>
      <c r="U34" s="52"/>
      <c r="V34" s="52"/>
      <c r="W34" s="52"/>
      <c r="X34" s="52"/>
    </row>
    <row r="35" spans="2:24" s="101" customFormat="1" ht="15.75" customHeight="1">
      <c r="B35" s="217" t="s">
        <v>265</v>
      </c>
      <c r="C35" s="218"/>
      <c r="D35" s="167" t="s">
        <v>274</v>
      </c>
      <c r="E35" s="192">
        <v>2819973</v>
      </c>
      <c r="F35" s="193"/>
      <c r="G35" s="103">
        <v>2606725</v>
      </c>
      <c r="H35" s="103">
        <v>213248</v>
      </c>
      <c r="I35" s="103">
        <v>403738</v>
      </c>
      <c r="J35" s="168"/>
      <c r="K35" s="169"/>
      <c r="L35" s="202" t="s">
        <v>280</v>
      </c>
      <c r="M35" s="203"/>
      <c r="N35" s="203"/>
      <c r="O35" s="204"/>
      <c r="P35" s="190">
        <v>987615</v>
      </c>
      <c r="Q35" s="190"/>
      <c r="R35" s="190">
        <v>2748</v>
      </c>
      <c r="S35" s="191"/>
      <c r="U35" s="52"/>
      <c r="V35" s="52"/>
      <c r="W35" s="52"/>
      <c r="X35" s="52"/>
    </row>
    <row r="36" spans="2:24" s="101" customFormat="1" ht="15.75" customHeight="1">
      <c r="B36" s="217" t="s">
        <v>266</v>
      </c>
      <c r="C36" s="218"/>
      <c r="D36" s="167" t="s">
        <v>275</v>
      </c>
      <c r="E36" s="192">
        <v>7447957</v>
      </c>
      <c r="F36" s="193"/>
      <c r="G36" s="103">
        <v>6770302</v>
      </c>
      <c r="H36" s="103">
        <v>707655</v>
      </c>
      <c r="I36" s="103">
        <v>63021</v>
      </c>
      <c r="J36" s="168"/>
      <c r="K36" s="169"/>
      <c r="L36" s="202" t="s">
        <v>281</v>
      </c>
      <c r="M36" s="203"/>
      <c r="N36" s="203"/>
      <c r="O36" s="204"/>
      <c r="P36" s="190">
        <v>88026</v>
      </c>
      <c r="Q36" s="190"/>
      <c r="R36" s="190">
        <v>88026</v>
      </c>
      <c r="S36" s="191"/>
      <c r="U36" s="52"/>
      <c r="V36" s="52"/>
      <c r="W36" s="52"/>
      <c r="X36" s="52"/>
    </row>
    <row r="37" spans="2:24" s="101" customFormat="1" ht="15.75" customHeight="1">
      <c r="B37" s="217" t="s">
        <v>267</v>
      </c>
      <c r="C37" s="218"/>
      <c r="D37" s="167" t="s">
        <v>275</v>
      </c>
      <c r="E37" s="192">
        <v>5030547</v>
      </c>
      <c r="F37" s="193"/>
      <c r="G37" s="103">
        <v>5021874</v>
      </c>
      <c r="H37" s="103">
        <v>8673</v>
      </c>
      <c r="I37" s="103">
        <v>343942</v>
      </c>
      <c r="J37" s="168"/>
      <c r="K37" s="169"/>
      <c r="L37" s="276"/>
      <c r="M37" s="277"/>
      <c r="N37" s="277"/>
      <c r="O37" s="278"/>
      <c r="P37" s="194"/>
      <c r="Q37" s="194"/>
      <c r="R37" s="194"/>
      <c r="S37" s="195"/>
      <c r="U37" s="52"/>
      <c r="V37" s="52"/>
      <c r="W37" s="52"/>
      <c r="X37" s="52"/>
    </row>
    <row r="38" spans="2:24" s="101" customFormat="1" ht="15.75" customHeight="1" thickBot="1">
      <c r="B38" s="217" t="s">
        <v>268</v>
      </c>
      <c r="C38" s="218"/>
      <c r="D38" s="167" t="s">
        <v>276</v>
      </c>
      <c r="E38" s="192">
        <v>15269478</v>
      </c>
      <c r="F38" s="193"/>
      <c r="G38" s="103">
        <v>14692289</v>
      </c>
      <c r="H38" s="103">
        <v>474982</v>
      </c>
      <c r="I38" s="103">
        <v>3541059</v>
      </c>
      <c r="J38" s="168"/>
      <c r="K38" s="169"/>
      <c r="L38" s="276"/>
      <c r="M38" s="277"/>
      <c r="N38" s="277"/>
      <c r="O38" s="278"/>
      <c r="P38" s="194"/>
      <c r="Q38" s="194"/>
      <c r="R38" s="194"/>
      <c r="S38" s="195"/>
      <c r="U38" s="52"/>
      <c r="V38" s="52"/>
      <c r="W38" s="52"/>
      <c r="X38" s="52"/>
    </row>
    <row r="39" spans="2:24" s="101" customFormat="1" ht="15.75" customHeight="1">
      <c r="B39" s="217" t="s">
        <v>269</v>
      </c>
      <c r="C39" s="218"/>
      <c r="D39" s="167" t="s">
        <v>276</v>
      </c>
      <c r="E39" s="192">
        <v>149763</v>
      </c>
      <c r="F39" s="193"/>
      <c r="G39" s="103">
        <v>67330</v>
      </c>
      <c r="H39" s="103">
        <v>82433</v>
      </c>
      <c r="I39" s="103">
        <v>8941</v>
      </c>
      <c r="J39" s="168"/>
      <c r="K39" s="169"/>
      <c r="L39" s="273" t="s">
        <v>183</v>
      </c>
      <c r="M39" s="274"/>
      <c r="N39" s="274"/>
      <c r="O39" s="274"/>
      <c r="P39" s="274"/>
      <c r="Q39" s="274"/>
      <c r="R39" s="274"/>
      <c r="S39" s="275"/>
      <c r="U39" s="52"/>
      <c r="V39" s="52"/>
      <c r="W39" s="52"/>
      <c r="X39" s="52"/>
    </row>
    <row r="40" spans="2:24" s="101" customFormat="1" ht="15.75" customHeight="1">
      <c r="B40" s="217" t="s">
        <v>270</v>
      </c>
      <c r="C40" s="218"/>
      <c r="D40" s="167" t="s">
        <v>276</v>
      </c>
      <c r="E40" s="192">
        <v>42498</v>
      </c>
      <c r="F40" s="193"/>
      <c r="G40" s="103">
        <v>42498</v>
      </c>
      <c r="H40" s="103">
        <v>0</v>
      </c>
      <c r="I40" s="103">
        <v>42498</v>
      </c>
      <c r="J40" s="168"/>
      <c r="K40" s="169"/>
      <c r="L40" s="302" t="s">
        <v>243</v>
      </c>
      <c r="M40" s="303"/>
      <c r="N40" s="303"/>
      <c r="O40" s="303"/>
      <c r="P40" s="254" t="s">
        <v>321</v>
      </c>
      <c r="Q40" s="254"/>
      <c r="R40" s="256"/>
      <c r="S40" s="257"/>
      <c r="U40" s="52"/>
      <c r="V40" s="52"/>
      <c r="W40" s="52"/>
      <c r="X40" s="52"/>
    </row>
    <row r="41" spans="2:24" s="101" customFormat="1" ht="15.75" customHeight="1">
      <c r="B41" s="217" t="s">
        <v>271</v>
      </c>
      <c r="C41" s="218"/>
      <c r="D41" s="167" t="s">
        <v>276</v>
      </c>
      <c r="E41" s="192">
        <v>729045</v>
      </c>
      <c r="F41" s="193"/>
      <c r="G41" s="103">
        <v>473652</v>
      </c>
      <c r="H41" s="103">
        <v>255393</v>
      </c>
      <c r="I41" s="103">
        <v>20000</v>
      </c>
      <c r="J41" s="168"/>
      <c r="K41" s="169"/>
      <c r="L41" s="304"/>
      <c r="M41" s="305"/>
      <c r="N41" s="305"/>
      <c r="O41" s="305"/>
      <c r="P41" s="255"/>
      <c r="Q41" s="255"/>
      <c r="R41" s="258"/>
      <c r="S41" s="259"/>
      <c r="U41" s="52"/>
      <c r="V41" s="52"/>
      <c r="W41" s="52"/>
      <c r="X41" s="52"/>
    </row>
    <row r="42" spans="2:24" s="101" customFormat="1" ht="15" customHeight="1">
      <c r="B42" s="217" t="s">
        <v>272</v>
      </c>
      <c r="C42" s="218"/>
      <c r="D42" s="167" t="s">
        <v>276</v>
      </c>
      <c r="E42" s="192">
        <v>351892</v>
      </c>
      <c r="F42" s="193"/>
      <c r="G42" s="103">
        <v>315557</v>
      </c>
      <c r="H42" s="103">
        <v>36335</v>
      </c>
      <c r="I42" s="103">
        <v>80000</v>
      </c>
      <c r="J42" s="168"/>
      <c r="K42" s="169"/>
      <c r="L42" s="270" t="s">
        <v>322</v>
      </c>
      <c r="M42" s="271"/>
      <c r="N42" s="271"/>
      <c r="O42" s="272"/>
      <c r="P42" s="192">
        <v>15316600</v>
      </c>
      <c r="Q42" s="193"/>
      <c r="R42" s="268"/>
      <c r="S42" s="269"/>
      <c r="U42" s="52"/>
      <c r="V42" s="52"/>
      <c r="W42" s="52"/>
      <c r="X42" s="52"/>
    </row>
    <row r="43" spans="2:24" s="101" customFormat="1" ht="15.75" customHeight="1">
      <c r="B43" s="217" t="s">
        <v>273</v>
      </c>
      <c r="C43" s="218"/>
      <c r="D43" s="167" t="s">
        <v>276</v>
      </c>
      <c r="E43" s="192">
        <v>153914</v>
      </c>
      <c r="F43" s="193"/>
      <c r="G43" s="103">
        <v>126666</v>
      </c>
      <c r="H43" s="103">
        <v>27248</v>
      </c>
      <c r="I43" s="103">
        <v>61000</v>
      </c>
      <c r="J43" s="168"/>
      <c r="K43" s="169"/>
      <c r="L43" s="270" t="s">
        <v>282</v>
      </c>
      <c r="M43" s="271"/>
      <c r="N43" s="271"/>
      <c r="O43" s="272"/>
      <c r="P43" s="192">
        <v>113201</v>
      </c>
      <c r="Q43" s="193"/>
      <c r="R43" s="268"/>
      <c r="S43" s="269"/>
      <c r="U43" s="52"/>
      <c r="V43" s="52"/>
      <c r="W43" s="52"/>
      <c r="X43" s="52"/>
    </row>
    <row r="44" spans="2:24" s="101" customFormat="1" ht="15.75" customHeight="1">
      <c r="B44" s="223"/>
      <c r="C44" s="224"/>
      <c r="D44" s="170"/>
      <c r="E44" s="192"/>
      <c r="F44" s="193"/>
      <c r="G44" s="103"/>
      <c r="H44" s="103"/>
      <c r="I44" s="103"/>
      <c r="J44" s="168"/>
      <c r="K44" s="169"/>
      <c r="L44" s="270" t="s">
        <v>283</v>
      </c>
      <c r="M44" s="271"/>
      <c r="N44" s="271"/>
      <c r="O44" s="272"/>
      <c r="P44" s="192">
        <v>5512043</v>
      </c>
      <c r="Q44" s="193"/>
      <c r="R44" s="268"/>
      <c r="S44" s="269"/>
      <c r="U44" s="52"/>
      <c r="V44" s="52"/>
      <c r="W44" s="52"/>
      <c r="X44" s="52"/>
    </row>
    <row r="45" spans="2:24" s="101" customFormat="1" ht="15.75" customHeight="1" thickBot="1">
      <c r="B45" s="221"/>
      <c r="C45" s="222"/>
      <c r="D45" s="170"/>
      <c r="E45" s="306"/>
      <c r="F45" s="307"/>
      <c r="G45" s="171"/>
      <c r="H45" s="171"/>
      <c r="I45" s="171"/>
      <c r="J45" s="172"/>
      <c r="K45" s="173"/>
      <c r="L45" s="270" t="s">
        <v>284</v>
      </c>
      <c r="M45" s="271"/>
      <c r="N45" s="271"/>
      <c r="O45" s="272"/>
      <c r="P45" s="287">
        <v>127169</v>
      </c>
      <c r="Q45" s="287"/>
      <c r="R45" s="285"/>
      <c r="S45" s="286"/>
      <c r="U45" s="52"/>
      <c r="V45" s="52"/>
      <c r="W45" s="174"/>
      <c r="X45" s="52"/>
    </row>
    <row r="46" spans="2:24" s="101" customFormat="1" ht="15.75" customHeight="1">
      <c r="B46" s="209" t="s">
        <v>53</v>
      </c>
      <c r="C46" s="247"/>
      <c r="D46" s="247"/>
      <c r="E46" s="248"/>
      <c r="F46" s="318" t="s">
        <v>34</v>
      </c>
      <c r="G46" s="417" t="s">
        <v>323</v>
      </c>
      <c r="H46" s="200"/>
      <c r="I46" s="200"/>
      <c r="J46" s="293"/>
      <c r="K46" s="418"/>
      <c r="L46" s="425" t="s">
        <v>39</v>
      </c>
      <c r="M46" s="247"/>
      <c r="N46" s="247"/>
      <c r="O46" s="247"/>
      <c r="P46" s="247"/>
      <c r="Q46" s="247"/>
      <c r="R46" s="247"/>
      <c r="S46" s="248"/>
      <c r="U46" s="52"/>
      <c r="V46" s="52"/>
      <c r="W46" s="52"/>
      <c r="X46" s="52"/>
    </row>
    <row r="47" spans="2:24" s="101" customFormat="1" ht="15.75" customHeight="1">
      <c r="B47" s="199" t="s">
        <v>146</v>
      </c>
      <c r="C47" s="293"/>
      <c r="D47" s="308"/>
      <c r="E47" s="309"/>
      <c r="F47" s="319"/>
      <c r="G47" s="316" t="s">
        <v>40</v>
      </c>
      <c r="H47" s="109" t="s">
        <v>235</v>
      </c>
      <c r="I47" s="419" t="s">
        <v>150</v>
      </c>
      <c r="J47" s="420"/>
      <c r="K47" s="421"/>
      <c r="L47" s="438" t="s">
        <v>40</v>
      </c>
      <c r="M47" s="198"/>
      <c r="N47" s="260" t="s">
        <v>324</v>
      </c>
      <c r="O47" s="261"/>
      <c r="P47" s="260" t="s">
        <v>325</v>
      </c>
      <c r="Q47" s="263"/>
      <c r="R47" s="263"/>
      <c r="S47" s="264"/>
      <c r="U47" s="52"/>
      <c r="V47" s="52"/>
      <c r="W47" s="52"/>
      <c r="X47" s="52"/>
    </row>
    <row r="48" spans="2:24" s="101" customFormat="1" ht="15.75" customHeight="1">
      <c r="B48" s="199" t="s">
        <v>35</v>
      </c>
      <c r="C48" s="293"/>
      <c r="D48" s="293" t="s">
        <v>326</v>
      </c>
      <c r="E48" s="294"/>
      <c r="F48" s="320"/>
      <c r="G48" s="317"/>
      <c r="H48" s="166" t="s">
        <v>236</v>
      </c>
      <c r="I48" s="422" t="s">
        <v>244</v>
      </c>
      <c r="J48" s="423"/>
      <c r="K48" s="424"/>
      <c r="L48" s="439"/>
      <c r="M48" s="440"/>
      <c r="N48" s="207"/>
      <c r="O48" s="262"/>
      <c r="P48" s="265"/>
      <c r="Q48" s="266"/>
      <c r="R48" s="266"/>
      <c r="S48" s="267"/>
      <c r="U48" s="52"/>
      <c r="V48" s="52"/>
      <c r="W48" s="52"/>
      <c r="X48" s="52"/>
    </row>
    <row r="49" spans="2:24" s="101" customFormat="1" ht="15.75" customHeight="1">
      <c r="B49" s="199" t="s">
        <v>145</v>
      </c>
      <c r="C49" s="293"/>
      <c r="D49" s="293" t="s">
        <v>327</v>
      </c>
      <c r="E49" s="294"/>
      <c r="F49" s="320"/>
      <c r="G49" s="43" t="s">
        <v>41</v>
      </c>
      <c r="H49" s="175" t="s">
        <v>328</v>
      </c>
      <c r="I49" s="281">
        <v>9550</v>
      </c>
      <c r="J49" s="290"/>
      <c r="K49" s="176" t="s">
        <v>231</v>
      </c>
      <c r="L49" s="315" t="s">
        <v>45</v>
      </c>
      <c r="M49" s="311"/>
      <c r="N49" s="297">
        <v>2327</v>
      </c>
      <c r="O49" s="298"/>
      <c r="P49" s="281">
        <v>3402</v>
      </c>
      <c r="Q49" s="282"/>
      <c r="R49" s="282"/>
      <c r="S49" s="110" t="s">
        <v>245</v>
      </c>
      <c r="U49" s="52"/>
      <c r="V49" s="52"/>
      <c r="W49" s="52"/>
      <c r="X49" s="52"/>
    </row>
    <row r="50" spans="2:24" s="101" customFormat="1" ht="15.75" customHeight="1">
      <c r="B50" s="199" t="s">
        <v>147</v>
      </c>
      <c r="C50" s="293"/>
      <c r="D50" s="293"/>
      <c r="E50" s="294"/>
      <c r="F50" s="320"/>
      <c r="G50" s="43" t="s">
        <v>162</v>
      </c>
      <c r="H50" s="175" t="s">
        <v>329</v>
      </c>
      <c r="I50" s="281">
        <v>7850</v>
      </c>
      <c r="J50" s="290"/>
      <c r="K50" s="177"/>
      <c r="L50" s="313" t="s">
        <v>46</v>
      </c>
      <c r="M50" s="314"/>
      <c r="N50" s="297">
        <v>264</v>
      </c>
      <c r="O50" s="298"/>
      <c r="P50" s="281">
        <v>3210</v>
      </c>
      <c r="Q50" s="282"/>
      <c r="R50" s="282"/>
      <c r="S50" s="153"/>
      <c r="U50" s="52"/>
      <c r="V50" s="52"/>
      <c r="W50" s="52"/>
      <c r="X50" s="52"/>
    </row>
    <row r="51" spans="2:24" s="101" customFormat="1" ht="15.75" customHeight="1">
      <c r="B51" s="199" t="s">
        <v>36</v>
      </c>
      <c r="C51" s="293"/>
      <c r="D51" s="293"/>
      <c r="E51" s="294"/>
      <c r="F51" s="320"/>
      <c r="G51" s="43"/>
      <c r="H51" s="175"/>
      <c r="I51" s="281"/>
      <c r="J51" s="290"/>
      <c r="K51" s="177"/>
      <c r="L51" s="310" t="s">
        <v>207</v>
      </c>
      <c r="M51" s="311"/>
      <c r="N51" s="297">
        <v>446</v>
      </c>
      <c r="O51" s="298"/>
      <c r="P51" s="281">
        <v>3473</v>
      </c>
      <c r="Q51" s="282"/>
      <c r="R51" s="282"/>
      <c r="S51" s="153"/>
      <c r="U51" s="52"/>
      <c r="V51" s="52"/>
      <c r="W51" s="52"/>
      <c r="X51" s="52"/>
    </row>
    <row r="52" spans="2:24" s="101" customFormat="1" ht="15.75" customHeight="1">
      <c r="B52" s="199" t="s">
        <v>37</v>
      </c>
      <c r="C52" s="293"/>
      <c r="D52" s="293"/>
      <c r="E52" s="294"/>
      <c r="F52" s="320"/>
      <c r="G52" s="43" t="s">
        <v>42</v>
      </c>
      <c r="H52" s="175" t="s">
        <v>330</v>
      </c>
      <c r="I52" s="281">
        <v>7160</v>
      </c>
      <c r="J52" s="290"/>
      <c r="K52" s="177"/>
      <c r="L52" s="312" t="s">
        <v>47</v>
      </c>
      <c r="M52" s="311"/>
      <c r="N52" s="299">
        <v>97</v>
      </c>
      <c r="O52" s="300"/>
      <c r="P52" s="281">
        <v>4110</v>
      </c>
      <c r="Q52" s="282"/>
      <c r="R52" s="282"/>
      <c r="S52" s="153"/>
      <c r="U52" s="52"/>
      <c r="V52" s="52"/>
      <c r="W52" s="52"/>
      <c r="X52" s="52"/>
    </row>
    <row r="53" spans="2:19" s="101" customFormat="1" ht="15.75" customHeight="1">
      <c r="B53" s="199" t="s">
        <v>148</v>
      </c>
      <c r="C53" s="293"/>
      <c r="D53" s="293"/>
      <c r="E53" s="294"/>
      <c r="F53" s="320"/>
      <c r="G53" s="43" t="s">
        <v>43</v>
      </c>
      <c r="H53" s="175" t="s">
        <v>331</v>
      </c>
      <c r="I53" s="281">
        <v>6630</v>
      </c>
      <c r="J53" s="290"/>
      <c r="K53" s="177"/>
      <c r="L53" s="315" t="s">
        <v>48</v>
      </c>
      <c r="M53" s="311"/>
      <c r="N53" s="288"/>
      <c r="O53" s="301"/>
      <c r="P53" s="288"/>
      <c r="Q53" s="289"/>
      <c r="R53" s="289"/>
      <c r="S53" s="153"/>
    </row>
    <row r="54" spans="2:22" s="101" customFormat="1" ht="15.75" customHeight="1">
      <c r="B54" s="199" t="s">
        <v>227</v>
      </c>
      <c r="C54" s="293"/>
      <c r="D54" s="293"/>
      <c r="E54" s="294"/>
      <c r="F54" s="320"/>
      <c r="G54" s="43" t="s">
        <v>44</v>
      </c>
      <c r="H54" s="175" t="s">
        <v>332</v>
      </c>
      <c r="I54" s="281">
        <v>5930</v>
      </c>
      <c r="J54" s="290"/>
      <c r="K54" s="177"/>
      <c r="L54" s="315"/>
      <c r="M54" s="311"/>
      <c r="N54" s="279"/>
      <c r="O54" s="279"/>
      <c r="P54" s="283"/>
      <c r="Q54" s="284"/>
      <c r="R54" s="284"/>
      <c r="S54" s="153"/>
      <c r="U54" s="52"/>
      <c r="V54" s="52"/>
    </row>
    <row r="55" spans="2:22" s="101" customFormat="1" ht="15.75" customHeight="1" thickBot="1">
      <c r="B55" s="322" t="s">
        <v>38</v>
      </c>
      <c r="C55" s="291"/>
      <c r="D55" s="291"/>
      <c r="E55" s="292"/>
      <c r="F55" s="321"/>
      <c r="G55" s="178" t="s">
        <v>50</v>
      </c>
      <c r="H55" s="179" t="s">
        <v>333</v>
      </c>
      <c r="I55" s="295">
        <v>5730</v>
      </c>
      <c r="J55" s="323"/>
      <c r="K55" s="180"/>
      <c r="L55" s="441" t="s">
        <v>49</v>
      </c>
      <c r="M55" s="442"/>
      <c r="N55" s="280">
        <f>SUM(N49,N52)</f>
        <v>2424</v>
      </c>
      <c r="O55" s="280"/>
      <c r="P55" s="295">
        <f>(N49*P49+N52*P52)/N55</f>
        <v>3430.331683168317</v>
      </c>
      <c r="Q55" s="296"/>
      <c r="R55" s="296"/>
      <c r="S55" s="181"/>
      <c r="U55" s="52"/>
      <c r="V55" s="52"/>
    </row>
    <row r="56" spans="2:22" s="182" customFormat="1" ht="18" customHeight="1">
      <c r="B56" s="430" t="s">
        <v>334</v>
      </c>
      <c r="C56" s="430"/>
      <c r="D56" s="430"/>
      <c r="E56" s="430"/>
      <c r="F56" s="430"/>
      <c r="G56" s="430"/>
      <c r="H56" s="430"/>
      <c r="I56" s="430"/>
      <c r="J56" s="430"/>
      <c r="K56" s="430"/>
      <c r="L56" s="430"/>
      <c r="M56" s="430"/>
      <c r="N56" s="430"/>
      <c r="O56" s="430"/>
      <c r="P56" s="430"/>
      <c r="Q56" s="430"/>
      <c r="R56" s="430"/>
      <c r="S56" s="430"/>
      <c r="U56" s="52"/>
      <c r="V56" s="52"/>
    </row>
    <row r="57" spans="2:22" s="182" customFormat="1" ht="18" customHeight="1">
      <c r="B57" s="431"/>
      <c r="C57" s="431"/>
      <c r="D57" s="431"/>
      <c r="E57" s="431"/>
      <c r="F57" s="431"/>
      <c r="G57" s="431"/>
      <c r="H57" s="431"/>
      <c r="I57" s="431"/>
      <c r="J57" s="431"/>
      <c r="K57" s="431"/>
      <c r="L57" s="431"/>
      <c r="M57" s="431"/>
      <c r="N57" s="431"/>
      <c r="O57" s="431"/>
      <c r="P57" s="431"/>
      <c r="Q57" s="431"/>
      <c r="R57" s="431"/>
      <c r="S57" s="431"/>
      <c r="U57" s="52"/>
      <c r="V57" s="52"/>
    </row>
    <row r="58" ht="18" customHeight="1"/>
    <row r="59" ht="18" customHeight="1"/>
  </sheetData>
  <sheetProtection/>
  <mergeCells count="234">
    <mergeCell ref="P1:R1"/>
    <mergeCell ref="B56:S57"/>
    <mergeCell ref="P30:Q31"/>
    <mergeCell ref="C14:E14"/>
    <mergeCell ref="C15:E15"/>
    <mergeCell ref="C16:E16"/>
    <mergeCell ref="C17:E17"/>
    <mergeCell ref="C19:E19"/>
    <mergeCell ref="L47:M48"/>
    <mergeCell ref="L55:M55"/>
    <mergeCell ref="G46:K46"/>
    <mergeCell ref="I47:K47"/>
    <mergeCell ref="I48:K48"/>
    <mergeCell ref="L46:S46"/>
    <mergeCell ref="P21:R21"/>
    <mergeCell ref="L28:O28"/>
    <mergeCell ref="P18:R18"/>
    <mergeCell ref="P20:R20"/>
    <mergeCell ref="P19:R19"/>
    <mergeCell ref="C20:E20"/>
    <mergeCell ref="L18:O18"/>
    <mergeCell ref="C18:E18"/>
    <mergeCell ref="J19:K19"/>
    <mergeCell ref="L19:O19"/>
    <mergeCell ref="L20:O20"/>
    <mergeCell ref="L27:O27"/>
    <mergeCell ref="P27:R27"/>
    <mergeCell ref="J3:K3"/>
    <mergeCell ref="J4:K4"/>
    <mergeCell ref="M4:N4"/>
    <mergeCell ref="M3:N3"/>
    <mergeCell ref="I5:K5"/>
    <mergeCell ref="P6:Q7"/>
    <mergeCell ref="P8:P9"/>
    <mergeCell ref="R8:R9"/>
    <mergeCell ref="B5:F5"/>
    <mergeCell ref="R2:S2"/>
    <mergeCell ref="P3:Q3"/>
    <mergeCell ref="P4:Q4"/>
    <mergeCell ref="R3:S3"/>
    <mergeCell ref="R4:S4"/>
    <mergeCell ref="P2:Q2"/>
    <mergeCell ref="D4:H4"/>
    <mergeCell ref="D3:H3"/>
    <mergeCell ref="L5:S5"/>
    <mergeCell ref="B6:B9"/>
    <mergeCell ref="K8:K9"/>
    <mergeCell ref="N6:O7"/>
    <mergeCell ref="K6:K7"/>
    <mergeCell ref="L8:L12"/>
    <mergeCell ref="L6:M7"/>
    <mergeCell ref="N8:N9"/>
    <mergeCell ref="O8:O9"/>
    <mergeCell ref="M8:M9"/>
    <mergeCell ref="B10:B12"/>
    <mergeCell ref="C7:C8"/>
    <mergeCell ref="G7:G8"/>
    <mergeCell ref="H7:H8"/>
    <mergeCell ref="I6:I7"/>
    <mergeCell ref="I8:I9"/>
    <mergeCell ref="F7:F8"/>
    <mergeCell ref="D6:E6"/>
    <mergeCell ref="P15:R15"/>
    <mergeCell ref="L17:O17"/>
    <mergeCell ref="L16:O16"/>
    <mergeCell ref="J6:J7"/>
    <mergeCell ref="J8:J9"/>
    <mergeCell ref="G10:K10"/>
    <mergeCell ref="R6:S7"/>
    <mergeCell ref="Q8:Q9"/>
    <mergeCell ref="S8:S9"/>
    <mergeCell ref="C23:F23"/>
    <mergeCell ref="B25:G25"/>
    <mergeCell ref="C22:E22"/>
    <mergeCell ref="B24:G24"/>
    <mergeCell ref="M21:O21"/>
    <mergeCell ref="L22:O22"/>
    <mergeCell ref="C21:E21"/>
    <mergeCell ref="L23:O23"/>
    <mergeCell ref="P23:R23"/>
    <mergeCell ref="P22:R22"/>
    <mergeCell ref="L13:O13"/>
    <mergeCell ref="L14:O14"/>
    <mergeCell ref="P13:S13"/>
    <mergeCell ref="P14:R14"/>
    <mergeCell ref="L15:O15"/>
    <mergeCell ref="P17:R17"/>
    <mergeCell ref="P16:R16"/>
    <mergeCell ref="B52:C52"/>
    <mergeCell ref="D52:E52"/>
    <mergeCell ref="D54:E54"/>
    <mergeCell ref="I55:J55"/>
    <mergeCell ref="L24:S24"/>
    <mergeCell ref="L25:O25"/>
    <mergeCell ref="P25:R25"/>
    <mergeCell ref="P28:R28"/>
    <mergeCell ref="L26:O26"/>
    <mergeCell ref="P26:R26"/>
    <mergeCell ref="B51:C51"/>
    <mergeCell ref="I51:J51"/>
    <mergeCell ref="B53:C53"/>
    <mergeCell ref="B54:C54"/>
    <mergeCell ref="I52:J52"/>
    <mergeCell ref="I49:J49"/>
    <mergeCell ref="F46:F55"/>
    <mergeCell ref="B55:C55"/>
    <mergeCell ref="I53:J53"/>
    <mergeCell ref="I54:J54"/>
    <mergeCell ref="D48:E48"/>
    <mergeCell ref="L51:M51"/>
    <mergeCell ref="L52:M52"/>
    <mergeCell ref="L50:M50"/>
    <mergeCell ref="L53:M53"/>
    <mergeCell ref="L54:M54"/>
    <mergeCell ref="G47:G48"/>
    <mergeCell ref="L49:M49"/>
    <mergeCell ref="E45:F45"/>
    <mergeCell ref="E44:F44"/>
    <mergeCell ref="B50:C50"/>
    <mergeCell ref="B49:C49"/>
    <mergeCell ref="D50:E50"/>
    <mergeCell ref="D49:E49"/>
    <mergeCell ref="B46:E46"/>
    <mergeCell ref="B47:C47"/>
    <mergeCell ref="B48:C48"/>
    <mergeCell ref="D47:E47"/>
    <mergeCell ref="E43:F43"/>
    <mergeCell ref="E35:F35"/>
    <mergeCell ref="E36:F36"/>
    <mergeCell ref="E42:F42"/>
    <mergeCell ref="E37:F37"/>
    <mergeCell ref="E38:F38"/>
    <mergeCell ref="E39:F39"/>
    <mergeCell ref="L40:O41"/>
    <mergeCell ref="E40:F40"/>
    <mergeCell ref="E41:F41"/>
    <mergeCell ref="L35:O35"/>
    <mergeCell ref="L36:O36"/>
    <mergeCell ref="L37:O37"/>
    <mergeCell ref="I50:J50"/>
    <mergeCell ref="D55:E55"/>
    <mergeCell ref="D51:E51"/>
    <mergeCell ref="D53:E53"/>
    <mergeCell ref="P55:R55"/>
    <mergeCell ref="N49:O49"/>
    <mergeCell ref="N50:O50"/>
    <mergeCell ref="N51:O51"/>
    <mergeCell ref="N52:O52"/>
    <mergeCell ref="N53:O53"/>
    <mergeCell ref="N54:O54"/>
    <mergeCell ref="N55:O55"/>
    <mergeCell ref="P49:R49"/>
    <mergeCell ref="P54:R54"/>
    <mergeCell ref="R45:S45"/>
    <mergeCell ref="P45:Q45"/>
    <mergeCell ref="P53:R53"/>
    <mergeCell ref="P50:R50"/>
    <mergeCell ref="P51:R51"/>
    <mergeCell ref="P52:R52"/>
    <mergeCell ref="P38:Q38"/>
    <mergeCell ref="P44:Q44"/>
    <mergeCell ref="R43:S43"/>
    <mergeCell ref="P43:Q43"/>
    <mergeCell ref="P42:Q42"/>
    <mergeCell ref="R42:S42"/>
    <mergeCell ref="L39:S39"/>
    <mergeCell ref="L38:O38"/>
    <mergeCell ref="L42:O42"/>
    <mergeCell ref="L44:O44"/>
    <mergeCell ref="P36:Q36"/>
    <mergeCell ref="P40:Q41"/>
    <mergeCell ref="R40:S41"/>
    <mergeCell ref="R38:S38"/>
    <mergeCell ref="N47:O48"/>
    <mergeCell ref="P47:S48"/>
    <mergeCell ref="R44:S44"/>
    <mergeCell ref="L43:O43"/>
    <mergeCell ref="L45:O45"/>
    <mergeCell ref="R36:S36"/>
    <mergeCell ref="E33:F33"/>
    <mergeCell ref="E34:F34"/>
    <mergeCell ref="L29:S29"/>
    <mergeCell ref="R34:S34"/>
    <mergeCell ref="L34:O34"/>
    <mergeCell ref="D7:E8"/>
    <mergeCell ref="D9:E9"/>
    <mergeCell ref="D10:E10"/>
    <mergeCell ref="D11:E11"/>
    <mergeCell ref="D12:E12"/>
    <mergeCell ref="H25:J25"/>
    <mergeCell ref="B30:C31"/>
    <mergeCell ref="E30:F30"/>
    <mergeCell ref="E31:F31"/>
    <mergeCell ref="D30:D31"/>
    <mergeCell ref="B26:G26"/>
    <mergeCell ref="G11:K12"/>
    <mergeCell ref="B13:F13"/>
    <mergeCell ref="J13:K13"/>
    <mergeCell ref="B35:C35"/>
    <mergeCell ref="B36:C36"/>
    <mergeCell ref="B34:C34"/>
    <mergeCell ref="J23:K23"/>
    <mergeCell ref="H26:J26"/>
    <mergeCell ref="B33:C33"/>
    <mergeCell ref="H24:J24"/>
    <mergeCell ref="B37:C37"/>
    <mergeCell ref="B45:C45"/>
    <mergeCell ref="B38:C38"/>
    <mergeCell ref="B39:C39"/>
    <mergeCell ref="B40:C40"/>
    <mergeCell ref="B42:C42"/>
    <mergeCell ref="B41:C41"/>
    <mergeCell ref="B43:C43"/>
    <mergeCell ref="B44:C44"/>
    <mergeCell ref="L30:O31"/>
    <mergeCell ref="L32:O32"/>
    <mergeCell ref="L33:O33"/>
    <mergeCell ref="J30:K31"/>
    <mergeCell ref="B29:K29"/>
    <mergeCell ref="C27:G27"/>
    <mergeCell ref="H27:J27"/>
    <mergeCell ref="B32:C32"/>
    <mergeCell ref="I30:I31"/>
    <mergeCell ref="E32:F32"/>
    <mergeCell ref="R30:S31"/>
    <mergeCell ref="R32:S32"/>
    <mergeCell ref="P32:Q32"/>
    <mergeCell ref="P33:Q33"/>
    <mergeCell ref="R33:S33"/>
    <mergeCell ref="P37:Q37"/>
    <mergeCell ref="R37:S37"/>
    <mergeCell ref="R35:S35"/>
    <mergeCell ref="P34:Q34"/>
    <mergeCell ref="P35:Q35"/>
  </mergeCells>
  <conditionalFormatting sqref="F32:F40 F43:F44">
    <cfRule type="cellIs" priority="1" dxfId="3" operator="equal" stopIfTrue="1">
      <formula>企適</formula>
    </cfRule>
    <cfRule type="cellIs" priority="2" dxfId="4" operator="equal" stopIfTrue="1">
      <formula>"""企非"""</formula>
    </cfRule>
    <cfRule type="cellIs" priority="3" dxfId="5" operator="equal" stopIfTrue="1">
      <formula>"""収益"""</formula>
    </cfRule>
  </conditionalFormatting>
  <printOptions horizontalCentered="1"/>
  <pageMargins left="0.5905511811023623" right="0.5905511811023623" top="0.53" bottom="0.5905511811023623" header="0.38" footer="0.4330708661417323"/>
  <pageSetup horizontalDpi="300" verticalDpi="300" orientation="portrait" paperSize="9" scale="82" r:id="rId1"/>
  <rowBreaks count="1" manualBreakCount="1">
    <brk id="57" min="1" max="18" man="1"/>
  </rowBreaks>
</worksheet>
</file>

<file path=xl/worksheets/sheet2.xml><?xml version="1.0" encoding="utf-8"?>
<worksheet xmlns="http://schemas.openxmlformats.org/spreadsheetml/2006/main" xmlns:r="http://schemas.openxmlformats.org/officeDocument/2006/relationships">
  <sheetPr>
    <pageSetUpPr fitToPage="1"/>
  </sheetPr>
  <dimension ref="A1:X61"/>
  <sheetViews>
    <sheetView tabSelected="1" view="pageBreakPreview" zoomScale="95" zoomScaleSheetLayoutView="95" zoomScalePageLayoutView="0" workbookViewId="0" topLeftCell="A1">
      <pane ySplit="3" topLeftCell="A38" activePane="bottomLeft" state="frozen"/>
      <selection pane="topLeft" activeCell="X17" sqref="X17"/>
      <selection pane="bottomLeft" activeCell="AA46" sqref="AA46"/>
    </sheetView>
  </sheetViews>
  <sheetFormatPr defaultColWidth="9.00390625" defaultRowHeight="13.5"/>
  <cols>
    <col min="1" max="1" width="0.6171875" style="52" customWidth="1"/>
    <col min="2" max="2" width="2.50390625" style="52" customWidth="1"/>
    <col min="3" max="3" width="2.625" style="52" customWidth="1"/>
    <col min="4" max="4" width="9.75390625" style="52" customWidth="1"/>
    <col min="5" max="5" width="7.625" style="52" customWidth="1"/>
    <col min="6" max="6" width="2.625" style="52" customWidth="1"/>
    <col min="7" max="7" width="6.125" style="52" customWidth="1"/>
    <col min="8" max="8" width="2.00390625" style="52" customWidth="1"/>
    <col min="9" max="9" width="7.125" style="52" customWidth="1"/>
    <col min="10" max="10" width="2.00390625" style="52" customWidth="1"/>
    <col min="11" max="11" width="10.875" style="52" customWidth="1"/>
    <col min="12" max="12" width="2.25390625" style="52" customWidth="1"/>
    <col min="13" max="13" width="2.125" style="52" customWidth="1"/>
    <col min="14" max="14" width="9.50390625" style="52" customWidth="1"/>
    <col min="15" max="15" width="10.50390625" style="52" customWidth="1"/>
    <col min="16" max="16" width="5.75390625" style="52" customWidth="1"/>
    <col min="17" max="17" width="2.00390625" style="52" customWidth="1"/>
    <col min="18" max="18" width="7.125" style="52" customWidth="1"/>
    <col min="19" max="19" width="2.00390625" style="52" customWidth="1"/>
    <col min="20" max="20" width="11.00390625" style="52" customWidth="1"/>
    <col min="21" max="21" width="10.25390625" style="52" customWidth="1"/>
    <col min="22" max="22" width="5.125" style="52" customWidth="1"/>
    <col min="23" max="23" width="2.25390625" style="52" customWidth="1"/>
    <col min="24" max="24" width="1.12109375" style="52" customWidth="1"/>
    <col min="25" max="16384" width="9.00390625" style="52" customWidth="1"/>
  </cols>
  <sheetData>
    <row r="1" s="1" customFormat="1" ht="6" customHeight="1" thickBot="1">
      <c r="A1" s="1">
        <v>0</v>
      </c>
    </row>
    <row r="2" spans="2:22" s="1" customFormat="1" ht="21" customHeight="1" thickBot="1">
      <c r="B2" s="392" t="s">
        <v>1</v>
      </c>
      <c r="C2" s="393"/>
      <c r="D2" s="2" t="str">
        <f>'表面'!R2</f>
        <v>15</v>
      </c>
      <c r="N2" s="50" t="s">
        <v>335</v>
      </c>
      <c r="U2" s="580" t="s">
        <v>335</v>
      </c>
      <c r="V2" s="580"/>
    </row>
    <row r="3" spans="1:14" ht="21" customHeight="1" thickBot="1">
      <c r="A3" s="1"/>
      <c r="B3" s="500" t="s">
        <v>2</v>
      </c>
      <c r="C3" s="501"/>
      <c r="D3" s="502"/>
      <c r="E3" s="522" t="s">
        <v>297</v>
      </c>
      <c r="F3" s="523"/>
      <c r="G3" s="523"/>
      <c r="H3" s="523"/>
      <c r="I3" s="523"/>
      <c r="J3" s="524"/>
      <c r="K3" s="505" t="s">
        <v>232</v>
      </c>
      <c r="L3" s="506"/>
      <c r="M3" s="518" t="s">
        <v>299</v>
      </c>
      <c r="N3" s="519"/>
    </row>
    <row r="4" spans="2:24" ht="21" customHeight="1">
      <c r="B4" s="503" t="s">
        <v>51</v>
      </c>
      <c r="C4" s="232"/>
      <c r="D4" s="232"/>
      <c r="E4" s="232"/>
      <c r="F4" s="232"/>
      <c r="G4" s="232"/>
      <c r="H4" s="232"/>
      <c r="I4" s="232"/>
      <c r="J4" s="232"/>
      <c r="K4" s="504"/>
      <c r="L4" s="337" t="s">
        <v>52</v>
      </c>
      <c r="M4" s="232"/>
      <c r="N4" s="232"/>
      <c r="O4" s="232"/>
      <c r="P4" s="232"/>
      <c r="Q4" s="232"/>
      <c r="R4" s="232"/>
      <c r="S4" s="232"/>
      <c r="T4" s="232"/>
      <c r="U4" s="232"/>
      <c r="V4" s="520"/>
      <c r="W4" s="521"/>
      <c r="X4" s="123"/>
    </row>
    <row r="5" spans="2:23" s="183" customFormat="1" ht="22.5" customHeight="1">
      <c r="B5" s="525" t="s">
        <v>54</v>
      </c>
      <c r="C5" s="365"/>
      <c r="D5" s="365"/>
      <c r="E5" s="212" t="s">
        <v>55</v>
      </c>
      <c r="F5" s="214"/>
      <c r="G5" s="308" t="s">
        <v>56</v>
      </c>
      <c r="H5" s="308"/>
      <c r="I5" s="509" t="s">
        <v>336</v>
      </c>
      <c r="J5" s="510"/>
      <c r="K5" s="3" t="s">
        <v>248</v>
      </c>
      <c r="L5" s="308" t="s">
        <v>54</v>
      </c>
      <c r="M5" s="308"/>
      <c r="N5" s="308"/>
      <c r="O5" s="53" t="s">
        <v>55</v>
      </c>
      <c r="P5" s="308" t="s">
        <v>56</v>
      </c>
      <c r="Q5" s="308"/>
      <c r="R5" s="509" t="s">
        <v>336</v>
      </c>
      <c r="S5" s="510"/>
      <c r="T5" s="4" t="s">
        <v>58</v>
      </c>
      <c r="U5" s="5" t="s">
        <v>249</v>
      </c>
      <c r="V5" s="507" t="s">
        <v>57</v>
      </c>
      <c r="W5" s="508"/>
    </row>
    <row r="6" spans="2:23" s="6" customFormat="1" ht="18.75" customHeight="1">
      <c r="B6" s="481" t="s">
        <v>59</v>
      </c>
      <c r="C6" s="482"/>
      <c r="D6" s="483"/>
      <c r="E6" s="215">
        <v>63090702</v>
      </c>
      <c r="F6" s="491"/>
      <c r="G6" s="62">
        <f>ROUND(E6/$E$36*100,1)</f>
        <v>53.3</v>
      </c>
      <c r="H6" s="9" t="s">
        <v>228</v>
      </c>
      <c r="I6" s="64">
        <v>-1.9857232274783598</v>
      </c>
      <c r="J6" s="9" t="s">
        <v>228</v>
      </c>
      <c r="K6" s="90">
        <v>58134247</v>
      </c>
      <c r="L6" s="402" t="s">
        <v>78</v>
      </c>
      <c r="M6" s="402"/>
      <c r="N6" s="402"/>
      <c r="O6" s="83">
        <v>23813696</v>
      </c>
      <c r="P6" s="62">
        <f aca="true" t="shared" si="0" ref="P6:P11">ROUND(O6/$O$36*100,1)</f>
        <v>21.1</v>
      </c>
      <c r="Q6" s="49" t="s">
        <v>168</v>
      </c>
      <c r="R6" s="64">
        <v>-1.5152592296297343</v>
      </c>
      <c r="S6" s="49" t="s">
        <v>168</v>
      </c>
      <c r="T6" s="83">
        <v>21461619</v>
      </c>
      <c r="U6" s="83">
        <v>20589572</v>
      </c>
      <c r="V6" s="67">
        <v>29.9</v>
      </c>
      <c r="W6" s="11" t="s">
        <v>168</v>
      </c>
    </row>
    <row r="7" spans="2:23" s="6" customFormat="1" ht="18.75" customHeight="1">
      <c r="B7" s="481" t="s">
        <v>60</v>
      </c>
      <c r="C7" s="482"/>
      <c r="D7" s="483"/>
      <c r="E7" s="215">
        <v>935865</v>
      </c>
      <c r="F7" s="491"/>
      <c r="G7" s="62">
        <f aca="true" t="shared" si="1" ref="G7:G35">ROUND(E7/$E$36*100,1)</f>
        <v>0.8</v>
      </c>
      <c r="H7" s="12"/>
      <c r="I7" s="64">
        <v>-4.290862754161793</v>
      </c>
      <c r="J7" s="13"/>
      <c r="K7" s="90">
        <v>935865</v>
      </c>
      <c r="L7" s="14"/>
      <c r="M7" s="351" t="s">
        <v>79</v>
      </c>
      <c r="N7" s="352"/>
      <c r="O7" s="83">
        <v>16210068</v>
      </c>
      <c r="P7" s="62">
        <f t="shared" si="0"/>
        <v>14.4</v>
      </c>
      <c r="Q7" s="12"/>
      <c r="R7" s="64">
        <v>-5.263936721016847</v>
      </c>
      <c r="S7" s="13"/>
      <c r="T7" s="83">
        <v>14034403</v>
      </c>
      <c r="U7" s="94"/>
      <c r="V7" s="511"/>
      <c r="W7" s="512"/>
    </row>
    <row r="8" spans="2:23" s="6" customFormat="1" ht="18.75" customHeight="1">
      <c r="B8" s="481" t="s">
        <v>61</v>
      </c>
      <c r="C8" s="482"/>
      <c r="D8" s="483"/>
      <c r="E8" s="215">
        <v>218148</v>
      </c>
      <c r="F8" s="491"/>
      <c r="G8" s="62">
        <f t="shared" si="1"/>
        <v>0.2</v>
      </c>
      <c r="H8" s="12"/>
      <c r="I8" s="64">
        <v>-17.30710183658384</v>
      </c>
      <c r="J8" s="13"/>
      <c r="K8" s="90">
        <v>218148</v>
      </c>
      <c r="L8" s="402" t="s">
        <v>80</v>
      </c>
      <c r="M8" s="402"/>
      <c r="N8" s="402"/>
      <c r="O8" s="83">
        <v>15942089</v>
      </c>
      <c r="P8" s="62">
        <f t="shared" si="0"/>
        <v>14.1</v>
      </c>
      <c r="Q8" s="12"/>
      <c r="R8" s="64">
        <v>11.490367242687682</v>
      </c>
      <c r="S8" s="13"/>
      <c r="T8" s="83">
        <v>6660374</v>
      </c>
      <c r="U8" s="83">
        <v>6658678</v>
      </c>
      <c r="V8" s="67">
        <v>9.7</v>
      </c>
      <c r="W8" s="16"/>
    </row>
    <row r="9" spans="2:23" s="6" customFormat="1" ht="18.75" customHeight="1">
      <c r="B9" s="481" t="s">
        <v>159</v>
      </c>
      <c r="C9" s="482"/>
      <c r="D9" s="482"/>
      <c r="E9" s="215">
        <v>99175</v>
      </c>
      <c r="F9" s="491"/>
      <c r="G9" s="62">
        <f t="shared" si="1"/>
        <v>0.1</v>
      </c>
      <c r="H9" s="12"/>
      <c r="I9" s="64">
        <v>-20.189436920080794</v>
      </c>
      <c r="J9" s="13"/>
      <c r="K9" s="90">
        <v>99175</v>
      </c>
      <c r="L9" s="402" t="s">
        <v>81</v>
      </c>
      <c r="M9" s="402"/>
      <c r="N9" s="402"/>
      <c r="O9" s="83">
        <v>13780179</v>
      </c>
      <c r="P9" s="62">
        <f t="shared" si="0"/>
        <v>12.2</v>
      </c>
      <c r="Q9" s="12"/>
      <c r="R9" s="64">
        <v>-2.2213418946022188</v>
      </c>
      <c r="S9" s="13"/>
      <c r="T9" s="83">
        <v>13696579</v>
      </c>
      <c r="U9" s="83">
        <v>13513235</v>
      </c>
      <c r="V9" s="67">
        <v>19.6</v>
      </c>
      <c r="W9" s="16"/>
    </row>
    <row r="10" spans="2:23" s="6" customFormat="1" ht="18.75" customHeight="1">
      <c r="B10" s="476" t="s">
        <v>160</v>
      </c>
      <c r="C10" s="477"/>
      <c r="D10" s="484"/>
      <c r="E10" s="215">
        <v>51280</v>
      </c>
      <c r="F10" s="491"/>
      <c r="G10" s="63">
        <f t="shared" si="1"/>
        <v>0</v>
      </c>
      <c r="H10" s="12"/>
      <c r="I10" s="64">
        <v>24.10154642917645</v>
      </c>
      <c r="J10" s="13"/>
      <c r="K10" s="90">
        <v>51280</v>
      </c>
      <c r="L10" s="492" t="s">
        <v>67</v>
      </c>
      <c r="M10" s="351" t="s">
        <v>82</v>
      </c>
      <c r="N10" s="352"/>
      <c r="O10" s="83">
        <v>13780153</v>
      </c>
      <c r="P10" s="62">
        <f t="shared" si="0"/>
        <v>12.2</v>
      </c>
      <c r="Q10" s="12"/>
      <c r="R10" s="64">
        <v>-2.2215263802399505</v>
      </c>
      <c r="S10" s="13"/>
      <c r="T10" s="84">
        <v>13696553</v>
      </c>
      <c r="U10" s="83">
        <v>13513209</v>
      </c>
      <c r="V10" s="67">
        <v>19.6</v>
      </c>
      <c r="W10" s="16"/>
    </row>
    <row r="11" spans="2:23" s="6" customFormat="1" ht="18.75" customHeight="1">
      <c r="B11" s="478" t="s">
        <v>62</v>
      </c>
      <c r="C11" s="479"/>
      <c r="D11" s="480"/>
      <c r="E11" s="215">
        <v>3427308</v>
      </c>
      <c r="F11" s="491"/>
      <c r="G11" s="62">
        <f t="shared" si="1"/>
        <v>2.9</v>
      </c>
      <c r="H11" s="12"/>
      <c r="I11" s="64">
        <v>5.538080364937414</v>
      </c>
      <c r="J11" s="13"/>
      <c r="K11" s="90">
        <v>3427308</v>
      </c>
      <c r="L11" s="493"/>
      <c r="M11" s="447" t="s">
        <v>83</v>
      </c>
      <c r="N11" s="448"/>
      <c r="O11" s="83">
        <v>26</v>
      </c>
      <c r="P11" s="76">
        <f t="shared" si="0"/>
        <v>0</v>
      </c>
      <c r="Q11" s="77"/>
      <c r="R11" s="60" t="s">
        <v>356</v>
      </c>
      <c r="S11" s="13"/>
      <c r="T11" s="83">
        <v>26</v>
      </c>
      <c r="U11" s="83" t="s">
        <v>337</v>
      </c>
      <c r="V11" s="67">
        <v>0</v>
      </c>
      <c r="W11" s="16"/>
    </row>
    <row r="12" spans="2:23" s="6" customFormat="1" ht="18.75" customHeight="1">
      <c r="B12" s="516" t="s">
        <v>63</v>
      </c>
      <c r="C12" s="517"/>
      <c r="D12" s="517"/>
      <c r="E12" s="215">
        <v>24745</v>
      </c>
      <c r="F12" s="491"/>
      <c r="G12" s="63">
        <f t="shared" si="1"/>
        <v>0</v>
      </c>
      <c r="H12" s="12"/>
      <c r="I12" s="64">
        <v>-0.2499294553956588</v>
      </c>
      <c r="J12" s="13"/>
      <c r="K12" s="90">
        <v>24745</v>
      </c>
      <c r="L12" s="452" t="s">
        <v>84</v>
      </c>
      <c r="M12" s="453"/>
      <c r="N12" s="454"/>
      <c r="O12" s="83">
        <f>SUM(O6,O8:O9)</f>
        <v>53535964</v>
      </c>
      <c r="P12" s="62">
        <f>ROUNDUP(O12/O36*100,1)</f>
        <v>47.5</v>
      </c>
      <c r="Q12" s="12"/>
      <c r="R12" s="64">
        <v>1.832836310795642</v>
      </c>
      <c r="S12" s="13"/>
      <c r="T12" s="83">
        <f>SUM(T6,T8:T9)</f>
        <v>41818572</v>
      </c>
      <c r="U12" s="83">
        <f>SUM(U6,U8:U9)</f>
        <v>40761485</v>
      </c>
      <c r="V12" s="68">
        <f>SUM(V6,V8:V9)</f>
        <v>59.199999999999996</v>
      </c>
      <c r="W12" s="16"/>
    </row>
    <row r="13" spans="2:23" s="6" customFormat="1" ht="18.75" customHeight="1">
      <c r="B13" s="516" t="s">
        <v>169</v>
      </c>
      <c r="C13" s="517"/>
      <c r="D13" s="517"/>
      <c r="E13" s="215">
        <v>0</v>
      </c>
      <c r="F13" s="491"/>
      <c r="G13" s="63">
        <f t="shared" si="1"/>
        <v>0</v>
      </c>
      <c r="H13" s="12"/>
      <c r="I13" s="64" t="s">
        <v>285</v>
      </c>
      <c r="J13" s="13"/>
      <c r="K13" s="90" t="s">
        <v>338</v>
      </c>
      <c r="L13" s="22"/>
      <c r="M13" s="22"/>
      <c r="N13" s="22"/>
      <c r="O13" s="83"/>
      <c r="P13" s="62"/>
      <c r="Q13" s="12"/>
      <c r="R13" s="64"/>
      <c r="S13" s="13"/>
      <c r="T13" s="83"/>
      <c r="U13" s="83"/>
      <c r="V13" s="67"/>
      <c r="W13" s="16"/>
    </row>
    <row r="14" spans="2:23" s="6" customFormat="1" ht="18.75" customHeight="1">
      <c r="B14" s="485" t="s">
        <v>64</v>
      </c>
      <c r="C14" s="486"/>
      <c r="D14" s="486"/>
      <c r="E14" s="215">
        <v>366023</v>
      </c>
      <c r="F14" s="491"/>
      <c r="G14" s="62">
        <f t="shared" si="1"/>
        <v>0.3</v>
      </c>
      <c r="H14" s="12"/>
      <c r="I14" s="64">
        <v>-33.35123875145216</v>
      </c>
      <c r="J14" s="13"/>
      <c r="K14" s="497">
        <v>366023</v>
      </c>
      <c r="L14" s="402" t="s">
        <v>85</v>
      </c>
      <c r="M14" s="402"/>
      <c r="N14" s="402"/>
      <c r="O14" s="83">
        <f>17829093-80600</f>
        <v>17748493</v>
      </c>
      <c r="P14" s="63">
        <f>ROUND(O14/$O$36*100,1)</f>
        <v>15.7</v>
      </c>
      <c r="Q14" s="12"/>
      <c r="R14" s="64">
        <v>6.9717768821655</v>
      </c>
      <c r="S14" s="13"/>
      <c r="T14" s="83">
        <v>14916020</v>
      </c>
      <c r="U14" s="83">
        <v>13794951</v>
      </c>
      <c r="V14" s="67">
        <v>20</v>
      </c>
      <c r="W14" s="16"/>
    </row>
    <row r="15" spans="2:23" s="6" customFormat="1" ht="18.75" customHeight="1">
      <c r="B15" s="478" t="s">
        <v>65</v>
      </c>
      <c r="C15" s="479"/>
      <c r="D15" s="479"/>
      <c r="E15" s="215">
        <v>0</v>
      </c>
      <c r="F15" s="491"/>
      <c r="G15" s="63">
        <f t="shared" si="1"/>
        <v>0</v>
      </c>
      <c r="H15" s="12"/>
      <c r="I15" s="64" t="s">
        <v>285</v>
      </c>
      <c r="J15" s="13"/>
      <c r="K15" s="498"/>
      <c r="L15" s="499" t="s">
        <v>86</v>
      </c>
      <c r="M15" s="350"/>
      <c r="N15" s="352"/>
      <c r="O15" s="83">
        <v>1041464</v>
      </c>
      <c r="P15" s="63">
        <f>ROUND(O15/$O$36*100,1)</f>
        <v>0.9</v>
      </c>
      <c r="Q15" s="12"/>
      <c r="R15" s="64">
        <v>1.7125210830047735</v>
      </c>
      <c r="S15" s="13"/>
      <c r="T15" s="83">
        <v>1014200</v>
      </c>
      <c r="U15" s="83">
        <v>996829</v>
      </c>
      <c r="V15" s="67">
        <v>1.4</v>
      </c>
      <c r="W15" s="16"/>
    </row>
    <row r="16" spans="2:23" s="6" customFormat="1" ht="18.75" customHeight="1">
      <c r="B16" s="478" t="s">
        <v>163</v>
      </c>
      <c r="C16" s="479"/>
      <c r="D16" s="479"/>
      <c r="E16" s="215">
        <v>724474</v>
      </c>
      <c r="F16" s="491"/>
      <c r="G16" s="62">
        <f t="shared" si="1"/>
        <v>0.6</v>
      </c>
      <c r="H16" s="12"/>
      <c r="I16" s="64">
        <v>-7.788434001769204</v>
      </c>
      <c r="J16" s="13"/>
      <c r="K16" s="90">
        <v>724474</v>
      </c>
      <c r="L16" s="499" t="s">
        <v>87</v>
      </c>
      <c r="M16" s="350"/>
      <c r="N16" s="352"/>
      <c r="O16" s="83">
        <v>10742569</v>
      </c>
      <c r="P16" s="63">
        <f>ROUND(O16/$O$36*100,1)</f>
        <v>9.5</v>
      </c>
      <c r="Q16" s="12"/>
      <c r="R16" s="64">
        <v>129.70139117858238</v>
      </c>
      <c r="S16" s="13"/>
      <c r="T16" s="83">
        <v>4563451</v>
      </c>
      <c r="U16" s="83">
        <v>3635020</v>
      </c>
      <c r="V16" s="67">
        <v>5.3</v>
      </c>
      <c r="W16" s="16"/>
    </row>
    <row r="17" spans="2:23" s="6" customFormat="1" ht="18.75" customHeight="1">
      <c r="B17" s="481" t="s">
        <v>66</v>
      </c>
      <c r="C17" s="482"/>
      <c r="D17" s="482"/>
      <c r="E17" s="215">
        <v>1678804</v>
      </c>
      <c r="F17" s="491"/>
      <c r="G17" s="62">
        <f t="shared" si="1"/>
        <v>1.4</v>
      </c>
      <c r="H17" s="12"/>
      <c r="I17" s="64">
        <v>42.765154092115125</v>
      </c>
      <c r="J17" s="13"/>
      <c r="K17" s="497">
        <v>1290018</v>
      </c>
      <c r="L17" s="494" t="s">
        <v>237</v>
      </c>
      <c r="M17" s="495"/>
      <c r="N17" s="496"/>
      <c r="O17" s="84">
        <v>1489292</v>
      </c>
      <c r="P17" s="63">
        <f>ROUND(O17/$O$36*100,1)</f>
        <v>1.3</v>
      </c>
      <c r="Q17" s="12"/>
      <c r="R17" s="64">
        <v>36.19696310142626</v>
      </c>
      <c r="S17" s="13"/>
      <c r="T17" s="83">
        <v>0</v>
      </c>
      <c r="U17" s="83" t="s">
        <v>338</v>
      </c>
      <c r="V17" s="67">
        <v>0</v>
      </c>
      <c r="W17" s="16"/>
    </row>
    <row r="18" spans="2:23" s="6" customFormat="1" ht="18.75" customHeight="1">
      <c r="B18" s="529" t="s">
        <v>67</v>
      </c>
      <c r="C18" s="359" t="s">
        <v>246</v>
      </c>
      <c r="D18" s="454"/>
      <c r="E18" s="215">
        <v>1290018</v>
      </c>
      <c r="F18" s="491"/>
      <c r="G18" s="62">
        <f t="shared" si="1"/>
        <v>1.1</v>
      </c>
      <c r="H18" s="12"/>
      <c r="I18" s="64">
        <v>60.526669454067616</v>
      </c>
      <c r="J18" s="13"/>
      <c r="K18" s="526"/>
      <c r="L18" s="402" t="s">
        <v>154</v>
      </c>
      <c r="M18" s="402"/>
      <c r="N18" s="402"/>
      <c r="O18" s="84">
        <v>8258997</v>
      </c>
      <c r="P18" s="63">
        <f>ROUND(O18/$O$36*100,1)</f>
        <v>7.3</v>
      </c>
      <c r="Q18" s="12"/>
      <c r="R18" s="64">
        <v>5.536023908729135</v>
      </c>
      <c r="S18" s="13"/>
      <c r="T18" s="83">
        <v>7387770</v>
      </c>
      <c r="U18" s="83">
        <v>7387770</v>
      </c>
      <c r="V18" s="67">
        <v>10.7</v>
      </c>
      <c r="W18" s="16"/>
    </row>
    <row r="19" spans="2:23" s="6" customFormat="1" ht="18.75" customHeight="1">
      <c r="B19" s="530"/>
      <c r="C19" s="359" t="s">
        <v>247</v>
      </c>
      <c r="D19" s="454"/>
      <c r="E19" s="215">
        <v>388786</v>
      </c>
      <c r="F19" s="491"/>
      <c r="G19" s="62">
        <f t="shared" si="1"/>
        <v>0.3</v>
      </c>
      <c r="H19" s="12"/>
      <c r="I19" s="64">
        <v>4.427027375478104</v>
      </c>
      <c r="J19" s="13"/>
      <c r="K19" s="498"/>
      <c r="L19" s="452" t="s">
        <v>88</v>
      </c>
      <c r="M19" s="453"/>
      <c r="N19" s="454"/>
      <c r="O19" s="83">
        <f>SUM(O12:O18)</f>
        <v>92816779</v>
      </c>
      <c r="P19" s="62">
        <f>ROUNDUP(O19/O36*100,1)</f>
        <v>82.3</v>
      </c>
      <c r="Q19" s="12"/>
      <c r="R19" s="64">
        <v>10.780926529012746</v>
      </c>
      <c r="S19" s="13"/>
      <c r="T19" s="83">
        <f>SUM(T12:T18)</f>
        <v>69700013</v>
      </c>
      <c r="U19" s="83">
        <f>SUM(U12:U18)</f>
        <v>66576055</v>
      </c>
      <c r="V19" s="69">
        <f>SUM(V12:V18)</f>
        <v>96.6</v>
      </c>
      <c r="W19" s="16"/>
    </row>
    <row r="20" spans="2:23" s="6" customFormat="1" ht="18.75" customHeight="1">
      <c r="B20" s="349" t="s">
        <v>152</v>
      </c>
      <c r="C20" s="453"/>
      <c r="D20" s="454"/>
      <c r="E20" s="215">
        <f>SUM(E6:F17)</f>
        <v>70616524</v>
      </c>
      <c r="F20" s="491"/>
      <c r="G20" s="62">
        <f>ROUND(E20/E36*100,1)</f>
        <v>59.7</v>
      </c>
      <c r="H20" s="12"/>
      <c r="I20" s="64">
        <v>-1.317248995292502</v>
      </c>
      <c r="J20" s="13"/>
      <c r="K20" s="90">
        <f>SUM(K6:K19)</f>
        <v>65271283</v>
      </c>
      <c r="L20" s="22"/>
      <c r="M20" s="22"/>
      <c r="N20" s="22"/>
      <c r="O20" s="85"/>
      <c r="P20" s="62"/>
      <c r="Q20" s="12"/>
      <c r="R20" s="64"/>
      <c r="S20" s="13"/>
      <c r="T20" s="83"/>
      <c r="U20" s="19"/>
      <c r="V20" s="8"/>
      <c r="W20" s="16"/>
    </row>
    <row r="21" spans="2:23" s="6" customFormat="1" ht="18.75" customHeight="1">
      <c r="B21" s="476" t="s">
        <v>161</v>
      </c>
      <c r="C21" s="477"/>
      <c r="D21" s="477"/>
      <c r="E21" s="215">
        <v>63150</v>
      </c>
      <c r="F21" s="491"/>
      <c r="G21" s="62">
        <f t="shared" si="1"/>
        <v>0.1</v>
      </c>
      <c r="H21" s="12"/>
      <c r="I21" s="64">
        <v>-1.0048439435030048</v>
      </c>
      <c r="J21" s="13"/>
      <c r="K21" s="90">
        <v>63150</v>
      </c>
      <c r="L21" s="402"/>
      <c r="M21" s="402"/>
      <c r="N21" s="402"/>
      <c r="O21" s="85"/>
      <c r="P21" s="62"/>
      <c r="Q21" s="12"/>
      <c r="R21" s="64"/>
      <c r="S21" s="13"/>
      <c r="T21" s="83"/>
      <c r="U21" s="449" t="s">
        <v>249</v>
      </c>
      <c r="V21" s="450"/>
      <c r="W21" s="451"/>
    </row>
    <row r="22" spans="2:23" s="6" customFormat="1" ht="18.75" customHeight="1">
      <c r="B22" s="513" t="s">
        <v>250</v>
      </c>
      <c r="C22" s="514"/>
      <c r="D22" s="515"/>
      <c r="E22" s="215">
        <v>538410</v>
      </c>
      <c r="F22" s="491"/>
      <c r="G22" s="62">
        <f>ROUND(E22/$E$36*100,1)</f>
        <v>0.5</v>
      </c>
      <c r="H22" s="12"/>
      <c r="I22" s="64">
        <v>4.535076069989046</v>
      </c>
      <c r="J22" s="13"/>
      <c r="K22" s="90" t="s">
        <v>339</v>
      </c>
      <c r="L22" s="402" t="s">
        <v>23</v>
      </c>
      <c r="M22" s="402"/>
      <c r="N22" s="402"/>
      <c r="O22" s="83">
        <v>269641</v>
      </c>
      <c r="P22" s="62">
        <f>ROUND(O22/$O$36*100,1)</f>
        <v>0.2</v>
      </c>
      <c r="Q22" s="12"/>
      <c r="R22" s="64">
        <v>86.21873230293235</v>
      </c>
      <c r="S22" s="13"/>
      <c r="T22" s="83">
        <v>150000</v>
      </c>
      <c r="U22" s="443">
        <v>66576055</v>
      </c>
      <c r="V22" s="444"/>
      <c r="W22" s="39"/>
    </row>
    <row r="23" spans="2:23" s="6" customFormat="1" ht="18.75" customHeight="1">
      <c r="B23" s="481" t="s">
        <v>68</v>
      </c>
      <c r="C23" s="482"/>
      <c r="D23" s="482"/>
      <c r="E23" s="215">
        <v>2103452</v>
      </c>
      <c r="F23" s="491"/>
      <c r="G23" s="62">
        <f t="shared" si="1"/>
        <v>1.8</v>
      </c>
      <c r="H23" s="12"/>
      <c r="I23" s="64">
        <v>-1.2577890065278865</v>
      </c>
      <c r="J23" s="13"/>
      <c r="K23" s="90">
        <v>333831</v>
      </c>
      <c r="L23" s="531" t="s">
        <v>255</v>
      </c>
      <c r="M23" s="531"/>
      <c r="N23" s="531"/>
      <c r="O23" s="84">
        <v>267798</v>
      </c>
      <c r="P23" s="62">
        <f>ROUND(O23/$O$36*100,1)</f>
        <v>0.2</v>
      </c>
      <c r="Q23" s="12"/>
      <c r="R23" s="64">
        <v>-15.07669475266458</v>
      </c>
      <c r="S23" s="13"/>
      <c r="T23" s="83">
        <v>196798</v>
      </c>
      <c r="U23" s="445"/>
      <c r="V23" s="446"/>
      <c r="W23" s="40"/>
    </row>
    <row r="24" spans="2:23" s="6" customFormat="1" ht="18.75" customHeight="1">
      <c r="B24" s="481" t="s">
        <v>69</v>
      </c>
      <c r="C24" s="482"/>
      <c r="D24" s="482"/>
      <c r="E24" s="215">
        <v>952267</v>
      </c>
      <c r="F24" s="491"/>
      <c r="G24" s="62">
        <f t="shared" si="1"/>
        <v>0.8</v>
      </c>
      <c r="H24" s="12"/>
      <c r="I24" s="64">
        <v>-3.018418278754055</v>
      </c>
      <c r="J24" s="13"/>
      <c r="K24" s="90" t="s">
        <v>340</v>
      </c>
      <c r="L24" s="531" t="s">
        <v>157</v>
      </c>
      <c r="M24" s="531"/>
      <c r="N24" s="531"/>
      <c r="O24" s="84">
        <v>2393020</v>
      </c>
      <c r="P24" s="62">
        <f>ROUND(O24/$O$36*100,1)</f>
        <v>2.1</v>
      </c>
      <c r="Q24" s="12"/>
      <c r="R24" s="64">
        <v>-6.74493843190956</v>
      </c>
      <c r="S24" s="13"/>
      <c r="T24" s="83">
        <v>2391121</v>
      </c>
      <c r="U24" s="487" t="s">
        <v>254</v>
      </c>
      <c r="V24" s="488"/>
      <c r="W24" s="489"/>
    </row>
    <row r="25" spans="2:23" s="6" customFormat="1" ht="18.75" customHeight="1">
      <c r="B25" s="481" t="s">
        <v>70</v>
      </c>
      <c r="C25" s="482"/>
      <c r="D25" s="482"/>
      <c r="E25" s="215">
        <v>17525685</v>
      </c>
      <c r="F25" s="491"/>
      <c r="G25" s="62">
        <f t="shared" si="1"/>
        <v>14.8</v>
      </c>
      <c r="H25" s="12"/>
      <c r="I25" s="64">
        <v>112.96697640150794</v>
      </c>
      <c r="J25" s="13"/>
      <c r="K25" s="91"/>
      <c r="L25" s="532" t="s">
        <v>89</v>
      </c>
      <c r="M25" s="328"/>
      <c r="N25" s="329"/>
      <c r="O25" s="85" t="s">
        <v>341</v>
      </c>
      <c r="P25" s="63">
        <f>ROUND(O25/$O$36*100,1)</f>
        <v>0</v>
      </c>
      <c r="Q25" s="12"/>
      <c r="R25" s="64" t="s">
        <v>285</v>
      </c>
      <c r="S25" s="13"/>
      <c r="T25" s="83">
        <v>0</v>
      </c>
      <c r="U25" s="490">
        <v>9382054</v>
      </c>
      <c r="V25" s="459"/>
      <c r="W25" s="39"/>
    </row>
    <row r="26" spans="2:23" s="6" customFormat="1" ht="18.75" customHeight="1">
      <c r="B26" s="516" t="s">
        <v>251</v>
      </c>
      <c r="C26" s="517"/>
      <c r="D26" s="517"/>
      <c r="E26" s="215">
        <v>140505</v>
      </c>
      <c r="F26" s="491"/>
      <c r="G26" s="62">
        <f t="shared" si="1"/>
        <v>0.1</v>
      </c>
      <c r="H26" s="12"/>
      <c r="I26" s="64">
        <v>1.2028667122843615</v>
      </c>
      <c r="J26" s="13"/>
      <c r="K26" s="90">
        <v>140505</v>
      </c>
      <c r="L26" s="402"/>
      <c r="M26" s="402"/>
      <c r="N26" s="402"/>
      <c r="O26" s="85"/>
      <c r="P26" s="62"/>
      <c r="Q26" s="12"/>
      <c r="R26" s="64"/>
      <c r="S26" s="13"/>
      <c r="T26" s="83"/>
      <c r="U26" s="460"/>
      <c r="V26" s="461"/>
      <c r="W26" s="40"/>
    </row>
    <row r="27" spans="2:23" s="6" customFormat="1" ht="18.75" customHeight="1">
      <c r="B27" s="481" t="s">
        <v>252</v>
      </c>
      <c r="C27" s="482"/>
      <c r="D27" s="482"/>
      <c r="E27" s="215">
        <v>3935702</v>
      </c>
      <c r="F27" s="491"/>
      <c r="G27" s="62">
        <f t="shared" si="1"/>
        <v>3.3</v>
      </c>
      <c r="H27" s="12"/>
      <c r="I27" s="64">
        <v>1.7988146885912926</v>
      </c>
      <c r="J27" s="13"/>
      <c r="K27" s="91"/>
      <c r="L27" s="402" t="s">
        <v>90</v>
      </c>
      <c r="M27" s="402"/>
      <c r="N27" s="402"/>
      <c r="O27" s="83">
        <f>16964744+80600</f>
        <v>17045344</v>
      </c>
      <c r="P27" s="62">
        <f>ROUND(O27/$O$36*100,1)</f>
        <v>15.1</v>
      </c>
      <c r="Q27" s="12"/>
      <c r="R27" s="64">
        <v>64.33905746197547</v>
      </c>
      <c r="S27" s="13"/>
      <c r="T27" s="83">
        <v>3914098</v>
      </c>
      <c r="U27" s="465" t="s">
        <v>248</v>
      </c>
      <c r="V27" s="466"/>
      <c r="W27" s="467"/>
    </row>
    <row r="28" spans="2:23" s="6" customFormat="1" ht="18.75" customHeight="1">
      <c r="B28" s="481" t="s">
        <v>71</v>
      </c>
      <c r="C28" s="482"/>
      <c r="D28" s="482"/>
      <c r="E28" s="215">
        <v>144648</v>
      </c>
      <c r="F28" s="491"/>
      <c r="G28" s="62">
        <f t="shared" si="1"/>
        <v>0.1</v>
      </c>
      <c r="H28" s="12"/>
      <c r="I28" s="64">
        <v>10.223956229854238</v>
      </c>
      <c r="J28" s="13"/>
      <c r="K28" s="90">
        <v>25548</v>
      </c>
      <c r="L28" s="21"/>
      <c r="M28" s="351" t="s">
        <v>91</v>
      </c>
      <c r="N28" s="340"/>
      <c r="O28" s="83">
        <v>1068124</v>
      </c>
      <c r="P28" s="63">
        <f>ROUND(O28/$O$36*100,1)</f>
        <v>0.9</v>
      </c>
      <c r="Q28" s="12"/>
      <c r="R28" s="64">
        <v>14.00521716113002</v>
      </c>
      <c r="S28" s="13"/>
      <c r="T28" s="83">
        <v>1066531</v>
      </c>
      <c r="U28" s="458">
        <v>65850770</v>
      </c>
      <c r="V28" s="468"/>
      <c r="W28" s="39"/>
    </row>
    <row r="29" spans="2:23" s="6" customFormat="1" ht="18.75" customHeight="1">
      <c r="B29" s="481" t="s">
        <v>72</v>
      </c>
      <c r="C29" s="482"/>
      <c r="D29" s="482"/>
      <c r="E29" s="215">
        <v>3531</v>
      </c>
      <c r="F29" s="491"/>
      <c r="G29" s="63">
        <f t="shared" si="1"/>
        <v>0</v>
      </c>
      <c r="H29" s="12"/>
      <c r="I29" s="64">
        <v>-72.3232481580185</v>
      </c>
      <c r="J29" s="13"/>
      <c r="K29" s="91"/>
      <c r="L29" s="492" t="s">
        <v>67</v>
      </c>
      <c r="M29" s="537" t="s">
        <v>92</v>
      </c>
      <c r="N29" s="538"/>
      <c r="O29" s="83">
        <f>16964744+80600</f>
        <v>17045344</v>
      </c>
      <c r="P29" s="62">
        <f>ROUND(O29/$O$36*100,1)</f>
        <v>15.1</v>
      </c>
      <c r="Q29" s="12"/>
      <c r="R29" s="64">
        <v>64.33905746197547</v>
      </c>
      <c r="S29" s="13"/>
      <c r="T29" s="83">
        <v>3914098</v>
      </c>
      <c r="U29" s="469"/>
      <c r="V29" s="470"/>
      <c r="W29" s="40"/>
    </row>
    <row r="30" spans="2:23" s="6" customFormat="1" ht="18.75" customHeight="1">
      <c r="B30" s="481" t="s">
        <v>73</v>
      </c>
      <c r="C30" s="482"/>
      <c r="D30" s="482"/>
      <c r="E30" s="215">
        <v>1893909</v>
      </c>
      <c r="F30" s="491"/>
      <c r="G30" s="62">
        <f t="shared" si="1"/>
        <v>1.6</v>
      </c>
      <c r="H30" s="12"/>
      <c r="I30" s="64">
        <v>193.29780759420748</v>
      </c>
      <c r="J30" s="13"/>
      <c r="K30" s="91"/>
      <c r="L30" s="581"/>
      <c r="M30" s="535" t="s">
        <v>67</v>
      </c>
      <c r="N30" s="22" t="s">
        <v>93</v>
      </c>
      <c r="O30" s="86">
        <v>8979486</v>
      </c>
      <c r="P30" s="65">
        <f>ROUND(O30/$O$36*100,1)</f>
        <v>8</v>
      </c>
      <c r="Q30" s="111"/>
      <c r="R30" s="64">
        <v>232.70022808684195</v>
      </c>
      <c r="S30" s="13"/>
      <c r="T30" s="61">
        <v>969608</v>
      </c>
      <c r="U30" s="462" t="s">
        <v>97</v>
      </c>
      <c r="V30" s="463"/>
      <c r="W30" s="464"/>
    </row>
    <row r="31" spans="2:23" s="6" customFormat="1" ht="18.75" customHeight="1">
      <c r="B31" s="481" t="s">
        <v>74</v>
      </c>
      <c r="C31" s="482"/>
      <c r="D31" s="482"/>
      <c r="E31" s="215">
        <v>5770323</v>
      </c>
      <c r="F31" s="491"/>
      <c r="G31" s="62">
        <f t="shared" si="1"/>
        <v>4.9</v>
      </c>
      <c r="H31" s="12"/>
      <c r="I31" s="64">
        <v>8.817536407046077</v>
      </c>
      <c r="J31" s="13"/>
      <c r="K31" s="91"/>
      <c r="L31" s="581"/>
      <c r="M31" s="536"/>
      <c r="N31" s="22" t="s">
        <v>94</v>
      </c>
      <c r="O31" s="87">
        <v>8065858</v>
      </c>
      <c r="P31" s="66">
        <v>7.2</v>
      </c>
      <c r="Q31" s="112"/>
      <c r="R31" s="64">
        <v>5.11881332767372</v>
      </c>
      <c r="S31" s="113"/>
      <c r="T31" s="61">
        <v>2944490</v>
      </c>
      <c r="U31" s="471">
        <v>81819986</v>
      </c>
      <c r="V31" s="472"/>
      <c r="W31" s="39"/>
    </row>
    <row r="32" spans="2:23" s="6" customFormat="1" ht="18.75" customHeight="1">
      <c r="B32" s="555" t="s">
        <v>75</v>
      </c>
      <c r="C32" s="556"/>
      <c r="D32" s="482"/>
      <c r="E32" s="215">
        <v>3039232</v>
      </c>
      <c r="F32" s="491"/>
      <c r="G32" s="62">
        <f t="shared" si="1"/>
        <v>2.6</v>
      </c>
      <c r="H32" s="12"/>
      <c r="I32" s="64">
        <v>31.941404949313466</v>
      </c>
      <c r="J32" s="13"/>
      <c r="K32" s="90">
        <v>16453</v>
      </c>
      <c r="L32" s="581"/>
      <c r="M32" s="537" t="s">
        <v>95</v>
      </c>
      <c r="N32" s="538"/>
      <c r="O32" s="85" t="s">
        <v>342</v>
      </c>
      <c r="P32" s="63">
        <f>ROUND(O32/$O$36*100,1)</f>
        <v>0</v>
      </c>
      <c r="Q32" s="12"/>
      <c r="R32" s="64" t="s">
        <v>285</v>
      </c>
      <c r="S32" s="13"/>
      <c r="T32" s="61">
        <v>0</v>
      </c>
      <c r="U32" s="473"/>
      <c r="V32" s="472"/>
      <c r="W32" s="39"/>
    </row>
    <row r="33" spans="2:23" s="6" customFormat="1" ht="18.75" customHeight="1">
      <c r="B33" s="557" t="s">
        <v>76</v>
      </c>
      <c r="C33" s="556"/>
      <c r="D33" s="482"/>
      <c r="E33" s="215">
        <v>11533200</v>
      </c>
      <c r="F33" s="491"/>
      <c r="G33" s="62">
        <f t="shared" si="1"/>
        <v>9.8</v>
      </c>
      <c r="H33" s="12"/>
      <c r="I33" s="64">
        <v>63.074669879557575</v>
      </c>
      <c r="J33" s="13"/>
      <c r="K33" s="91"/>
      <c r="L33" s="493"/>
      <c r="M33" s="537" t="s">
        <v>96</v>
      </c>
      <c r="N33" s="538"/>
      <c r="O33" s="85" t="s">
        <v>343</v>
      </c>
      <c r="P33" s="63">
        <f>ROUND(O33/$O$36*100,1)</f>
        <v>0</v>
      </c>
      <c r="Q33" s="12"/>
      <c r="R33" s="64" t="s">
        <v>285</v>
      </c>
      <c r="S33" s="13"/>
      <c r="T33" s="83">
        <v>0</v>
      </c>
      <c r="U33" s="474"/>
      <c r="V33" s="475"/>
      <c r="W33" s="40"/>
    </row>
    <row r="34" spans="2:23" s="6" customFormat="1" ht="18.75" customHeight="1">
      <c r="B34" s="78"/>
      <c r="C34" s="554" t="s">
        <v>164</v>
      </c>
      <c r="D34" s="496"/>
      <c r="E34" s="215">
        <v>0</v>
      </c>
      <c r="F34" s="491"/>
      <c r="G34" s="63">
        <f t="shared" si="1"/>
        <v>0</v>
      </c>
      <c r="H34" s="12"/>
      <c r="I34" s="64" t="s">
        <v>285</v>
      </c>
      <c r="J34" s="13"/>
      <c r="K34" s="91"/>
      <c r="L34" s="402"/>
      <c r="M34" s="402"/>
      <c r="N34" s="402"/>
      <c r="O34" s="85"/>
      <c r="P34" s="62"/>
      <c r="Q34" s="12"/>
      <c r="R34" s="64"/>
      <c r="S34" s="13"/>
      <c r="T34" s="83"/>
      <c r="U34" s="455" t="s">
        <v>253</v>
      </c>
      <c r="V34" s="456"/>
      <c r="W34" s="457"/>
    </row>
    <row r="35" spans="2:23" s="6" customFormat="1" ht="18.75" customHeight="1">
      <c r="B35" s="79"/>
      <c r="C35" s="533" t="s">
        <v>158</v>
      </c>
      <c r="D35" s="534"/>
      <c r="E35" s="215">
        <v>3100000</v>
      </c>
      <c r="F35" s="491"/>
      <c r="G35" s="62">
        <f t="shared" si="1"/>
        <v>2.6</v>
      </c>
      <c r="H35" s="12"/>
      <c r="I35" s="64">
        <v>14.613477139972247</v>
      </c>
      <c r="J35" s="13"/>
      <c r="K35" s="91"/>
      <c r="L35" s="10"/>
      <c r="M35" s="10"/>
      <c r="N35" s="10"/>
      <c r="O35" s="88"/>
      <c r="P35" s="62"/>
      <c r="Q35" s="12"/>
      <c r="R35" s="64"/>
      <c r="S35" s="13"/>
      <c r="T35" s="93"/>
      <c r="U35" s="458">
        <v>3212217</v>
      </c>
      <c r="V35" s="459"/>
      <c r="W35" s="39"/>
    </row>
    <row r="36" spans="2:23" s="6" customFormat="1" ht="18.75" customHeight="1" thickBot="1">
      <c r="B36" s="547" t="s">
        <v>77</v>
      </c>
      <c r="C36" s="548"/>
      <c r="D36" s="549"/>
      <c r="E36" s="552">
        <f>SUM(E20:F33)</f>
        <v>118260538</v>
      </c>
      <c r="F36" s="553"/>
      <c r="G36" s="63">
        <v>100</v>
      </c>
      <c r="H36" s="23"/>
      <c r="I36" s="64">
        <v>14.868804511803873</v>
      </c>
      <c r="J36" s="24"/>
      <c r="K36" s="92">
        <f>SUM(K20:K35)</f>
        <v>65850770</v>
      </c>
      <c r="L36" s="550" t="s">
        <v>77</v>
      </c>
      <c r="M36" s="551"/>
      <c r="N36" s="549"/>
      <c r="O36" s="89">
        <f>SUM(O19:O27)</f>
        <v>112792582</v>
      </c>
      <c r="P36" s="63">
        <f>SUM(P19:P27)+0.1</f>
        <v>99.99999999999999</v>
      </c>
      <c r="Q36" s="23"/>
      <c r="R36" s="64">
        <v>16.06279158899784</v>
      </c>
      <c r="S36" s="24"/>
      <c r="T36" s="89">
        <f>SUM(T19:T27)</f>
        <v>76352030</v>
      </c>
      <c r="U36" s="460"/>
      <c r="V36" s="461"/>
      <c r="W36" s="40"/>
    </row>
    <row r="37" spans="2:23" s="6" customFormat="1" ht="21" customHeight="1">
      <c r="B37" s="539" t="s">
        <v>108</v>
      </c>
      <c r="C37" s="540"/>
      <c r="D37" s="336"/>
      <c r="E37" s="336"/>
      <c r="F37" s="336"/>
      <c r="G37" s="336"/>
      <c r="H37" s="336"/>
      <c r="I37" s="336"/>
      <c r="J37" s="336"/>
      <c r="K37" s="541"/>
      <c r="L37" s="579" t="s">
        <v>109</v>
      </c>
      <c r="M37" s="232"/>
      <c r="N37" s="232"/>
      <c r="O37" s="232"/>
      <c r="P37" s="232"/>
      <c r="Q37" s="232"/>
      <c r="R37" s="232"/>
      <c r="S37" s="232"/>
      <c r="T37" s="521"/>
      <c r="U37" s="582" t="s">
        <v>98</v>
      </c>
      <c r="V37" s="583"/>
      <c r="W37" s="584"/>
    </row>
    <row r="38" spans="2:23" s="6" customFormat="1" ht="24" customHeight="1">
      <c r="B38" s="545" t="s">
        <v>54</v>
      </c>
      <c r="C38" s="546"/>
      <c r="D38" s="214"/>
      <c r="E38" s="212" t="s">
        <v>55</v>
      </c>
      <c r="F38" s="214"/>
      <c r="G38" s="365" t="s">
        <v>56</v>
      </c>
      <c r="H38" s="365"/>
      <c r="I38" s="527" t="s">
        <v>336</v>
      </c>
      <c r="J38" s="528"/>
      <c r="K38" s="26" t="s">
        <v>110</v>
      </c>
      <c r="L38" s="597" t="s">
        <v>54</v>
      </c>
      <c r="M38" s="597"/>
      <c r="N38" s="598"/>
      <c r="O38" s="54" t="s">
        <v>55</v>
      </c>
      <c r="P38" s="365" t="s">
        <v>56</v>
      </c>
      <c r="Q38" s="365"/>
      <c r="R38" s="527" t="s">
        <v>336</v>
      </c>
      <c r="S38" s="527"/>
      <c r="T38" s="27" t="s">
        <v>58</v>
      </c>
      <c r="U38" s="585"/>
      <c r="V38" s="586"/>
      <c r="W38" s="587"/>
    </row>
    <row r="39" spans="2:23" s="6" customFormat="1" ht="19.5" customHeight="1">
      <c r="B39" s="558" t="s">
        <v>112</v>
      </c>
      <c r="C39" s="559"/>
      <c r="D39" s="28" t="s">
        <v>114</v>
      </c>
      <c r="E39" s="544">
        <v>28288032</v>
      </c>
      <c r="F39" s="491"/>
      <c r="G39" s="63">
        <f>ROUND(E39/$E$53*100,1)</f>
        <v>44.8</v>
      </c>
      <c r="H39" s="9" t="s">
        <v>144</v>
      </c>
      <c r="I39" s="64">
        <v>-1.1792141639426177</v>
      </c>
      <c r="J39" s="9" t="s">
        <v>144</v>
      </c>
      <c r="K39" s="601" t="s">
        <v>358</v>
      </c>
      <c r="L39" s="577" t="s">
        <v>122</v>
      </c>
      <c r="M39" s="577"/>
      <c r="N39" s="578"/>
      <c r="O39" s="83">
        <v>626224</v>
      </c>
      <c r="P39" s="63">
        <f>ROUND(O39/$O$53*100,1)</f>
        <v>0.6</v>
      </c>
      <c r="Q39" s="41" t="s">
        <v>229</v>
      </c>
      <c r="R39" s="64">
        <v>-3.860331087294611</v>
      </c>
      <c r="S39" s="41" t="s">
        <v>229</v>
      </c>
      <c r="T39" s="97">
        <v>625767</v>
      </c>
      <c r="U39" s="17" t="s">
        <v>151</v>
      </c>
      <c r="V39" s="31" t="s">
        <v>286</v>
      </c>
      <c r="W39" s="29" t="s">
        <v>230</v>
      </c>
    </row>
    <row r="40" spans="2:23" s="6" customFormat="1" ht="19.5" customHeight="1">
      <c r="B40" s="558"/>
      <c r="C40" s="559"/>
      <c r="D40" s="28" t="s">
        <v>115</v>
      </c>
      <c r="E40" s="544">
        <v>3229056</v>
      </c>
      <c r="F40" s="491"/>
      <c r="G40" s="63">
        <f aca="true" t="shared" si="2" ref="G40:G53">ROUND(E40/$E$53*100,1)</f>
        <v>5.1</v>
      </c>
      <c r="H40" s="30"/>
      <c r="I40" s="64">
        <v>-27.49849678183331</v>
      </c>
      <c r="J40" s="30"/>
      <c r="K40" s="72">
        <v>249011</v>
      </c>
      <c r="L40" s="577" t="s">
        <v>123</v>
      </c>
      <c r="M40" s="577"/>
      <c r="N40" s="578"/>
      <c r="O40" s="83">
        <v>16813003</v>
      </c>
      <c r="P40" s="63">
        <f aca="true" t="shared" si="3" ref="P40:P52">ROUND(O40/$O$53*100,1)</f>
        <v>14.9</v>
      </c>
      <c r="Q40" s="30"/>
      <c r="R40" s="64">
        <v>59.60109132079873</v>
      </c>
      <c r="S40" s="30"/>
      <c r="T40" s="97">
        <v>9084090</v>
      </c>
      <c r="U40" s="17" t="s">
        <v>99</v>
      </c>
      <c r="V40" s="31" t="s">
        <v>287</v>
      </c>
      <c r="W40" s="29" t="s">
        <v>144</v>
      </c>
    </row>
    <row r="41" spans="2:23" s="6" customFormat="1" ht="19.5" customHeight="1">
      <c r="B41" s="555" t="s">
        <v>113</v>
      </c>
      <c r="C41" s="556"/>
      <c r="D41" s="482"/>
      <c r="E41" s="215">
        <v>23008815</v>
      </c>
      <c r="F41" s="491"/>
      <c r="G41" s="63">
        <f t="shared" si="2"/>
        <v>36.5</v>
      </c>
      <c r="H41" s="30"/>
      <c r="I41" s="64">
        <v>0.6577255895834639</v>
      </c>
      <c r="J41" s="30"/>
      <c r="K41" s="601" t="s">
        <v>358</v>
      </c>
      <c r="L41" s="577" t="s">
        <v>124</v>
      </c>
      <c r="M41" s="577"/>
      <c r="N41" s="578"/>
      <c r="O41" s="83">
        <v>33739499</v>
      </c>
      <c r="P41" s="63">
        <f t="shared" si="3"/>
        <v>29.9</v>
      </c>
      <c r="Q41" s="30"/>
      <c r="R41" s="64">
        <v>18.17336914125984</v>
      </c>
      <c r="S41" s="30"/>
      <c r="T41" s="97">
        <v>18968242</v>
      </c>
      <c r="U41" s="18" t="s">
        <v>100</v>
      </c>
      <c r="V41" s="31" t="s">
        <v>288</v>
      </c>
      <c r="W41" s="29" t="s">
        <v>144</v>
      </c>
    </row>
    <row r="42" spans="2:23" s="6" customFormat="1" ht="19.5" customHeight="1">
      <c r="B42" s="555" t="s">
        <v>116</v>
      </c>
      <c r="C42" s="556"/>
      <c r="D42" s="482"/>
      <c r="E42" s="215">
        <v>282262</v>
      </c>
      <c r="F42" s="491"/>
      <c r="G42" s="63">
        <f t="shared" si="2"/>
        <v>0.4</v>
      </c>
      <c r="H42" s="30"/>
      <c r="I42" s="64">
        <v>1.6186286298539159</v>
      </c>
      <c r="J42" s="30"/>
      <c r="K42" s="601" t="s">
        <v>358</v>
      </c>
      <c r="L42" s="577" t="s">
        <v>125</v>
      </c>
      <c r="M42" s="577"/>
      <c r="N42" s="578"/>
      <c r="O42" s="83">
        <v>10373286</v>
      </c>
      <c r="P42" s="63">
        <f t="shared" si="3"/>
        <v>9.2</v>
      </c>
      <c r="Q42" s="30"/>
      <c r="R42" s="64">
        <v>5.707400241327832</v>
      </c>
      <c r="S42" s="30"/>
      <c r="T42" s="97">
        <v>8667117</v>
      </c>
      <c r="U42" s="96" t="s">
        <v>101</v>
      </c>
      <c r="V42" s="31" t="s">
        <v>289</v>
      </c>
      <c r="W42" s="29" t="s">
        <v>144</v>
      </c>
    </row>
    <row r="43" spans="2:23" s="6" customFormat="1" ht="19.5" customHeight="1">
      <c r="B43" s="555" t="s">
        <v>117</v>
      </c>
      <c r="C43" s="556"/>
      <c r="D43" s="482"/>
      <c r="E43" s="215">
        <v>2022332</v>
      </c>
      <c r="F43" s="491"/>
      <c r="G43" s="63">
        <f t="shared" si="2"/>
        <v>3.2</v>
      </c>
      <c r="H43" s="30"/>
      <c r="I43" s="64">
        <v>-4.50955385140594</v>
      </c>
      <c r="J43" s="30"/>
      <c r="K43" s="602"/>
      <c r="L43" s="577" t="s">
        <v>126</v>
      </c>
      <c r="M43" s="577"/>
      <c r="N43" s="578"/>
      <c r="O43" s="83">
        <v>223739</v>
      </c>
      <c r="P43" s="63">
        <f t="shared" si="3"/>
        <v>0.2</v>
      </c>
      <c r="Q43" s="30"/>
      <c r="R43" s="64">
        <v>219.02555181657448</v>
      </c>
      <c r="S43" s="30"/>
      <c r="T43" s="97">
        <v>78403</v>
      </c>
      <c r="U43" s="17" t="s">
        <v>102</v>
      </c>
      <c r="V43" s="31" t="s">
        <v>290</v>
      </c>
      <c r="W43" s="29" t="s">
        <v>144</v>
      </c>
    </row>
    <row r="44" spans="2:23" s="6" customFormat="1" ht="19.5" customHeight="1">
      <c r="B44" s="481" t="s">
        <v>118</v>
      </c>
      <c r="C44" s="482"/>
      <c r="D44" s="482"/>
      <c r="E44" s="215">
        <v>0</v>
      </c>
      <c r="F44" s="491"/>
      <c r="G44" s="63">
        <f t="shared" si="2"/>
        <v>0</v>
      </c>
      <c r="H44" s="30"/>
      <c r="I44" s="64" t="s">
        <v>285</v>
      </c>
      <c r="J44" s="30"/>
      <c r="K44" s="601" t="s">
        <v>358</v>
      </c>
      <c r="L44" s="577" t="s">
        <v>127</v>
      </c>
      <c r="M44" s="577"/>
      <c r="N44" s="578"/>
      <c r="O44" s="83">
        <v>616116</v>
      </c>
      <c r="P44" s="63">
        <f t="shared" si="3"/>
        <v>0.5</v>
      </c>
      <c r="Q44" s="30"/>
      <c r="R44" s="64">
        <v>11.357803338659195</v>
      </c>
      <c r="S44" s="30"/>
      <c r="T44" s="97">
        <v>517822</v>
      </c>
      <c r="U44" s="20" t="s">
        <v>103</v>
      </c>
      <c r="V44" s="31" t="s">
        <v>291</v>
      </c>
      <c r="W44" s="29" t="s">
        <v>144</v>
      </c>
    </row>
    <row r="45" spans="2:23" s="6" customFormat="1" ht="19.5" customHeight="1">
      <c r="B45" s="481" t="s">
        <v>119</v>
      </c>
      <c r="C45" s="482"/>
      <c r="D45" s="482"/>
      <c r="E45" s="215">
        <v>0</v>
      </c>
      <c r="F45" s="491"/>
      <c r="G45" s="63">
        <f t="shared" si="2"/>
        <v>0</v>
      </c>
      <c r="H45" s="30"/>
      <c r="I45" s="64" t="s">
        <v>285</v>
      </c>
      <c r="J45" s="30"/>
      <c r="K45" s="602"/>
      <c r="L45" s="577" t="s">
        <v>128</v>
      </c>
      <c r="M45" s="577"/>
      <c r="N45" s="578"/>
      <c r="O45" s="83">
        <v>2042902</v>
      </c>
      <c r="P45" s="63">
        <f t="shared" si="3"/>
        <v>1.8</v>
      </c>
      <c r="Q45" s="30"/>
      <c r="R45" s="64">
        <v>21.41853127048627</v>
      </c>
      <c r="S45" s="30"/>
      <c r="T45" s="97">
        <v>559720</v>
      </c>
      <c r="U45" s="17" t="s">
        <v>104</v>
      </c>
      <c r="V45" s="31" t="s">
        <v>291</v>
      </c>
      <c r="W45" s="29" t="s">
        <v>144</v>
      </c>
    </row>
    <row r="46" spans="2:23" s="6" customFormat="1" ht="19.5" customHeight="1">
      <c r="B46" s="575" t="s">
        <v>134</v>
      </c>
      <c r="C46" s="576"/>
      <c r="D46" s="576"/>
      <c r="E46" s="542">
        <f>SUM(E39:F45)</f>
        <v>56830497</v>
      </c>
      <c r="F46" s="543"/>
      <c r="G46" s="63">
        <f t="shared" si="2"/>
        <v>90.1</v>
      </c>
      <c r="H46" s="30"/>
      <c r="I46" s="64">
        <v>-2.5764673329134524</v>
      </c>
      <c r="J46" s="30"/>
      <c r="K46" s="184">
        <f>SUM(K39:K45)</f>
        <v>249011</v>
      </c>
      <c r="L46" s="577" t="s">
        <v>129</v>
      </c>
      <c r="M46" s="577"/>
      <c r="N46" s="578"/>
      <c r="O46" s="83">
        <v>14853311</v>
      </c>
      <c r="P46" s="63">
        <f t="shared" si="3"/>
        <v>13.2</v>
      </c>
      <c r="Q46" s="30"/>
      <c r="R46" s="64">
        <v>3.405717444380471</v>
      </c>
      <c r="S46" s="30"/>
      <c r="T46" s="97">
        <v>8425338</v>
      </c>
      <c r="U46" s="42" t="s">
        <v>105</v>
      </c>
      <c r="V46" s="31" t="s">
        <v>292</v>
      </c>
      <c r="W46" s="29" t="s">
        <v>144</v>
      </c>
    </row>
    <row r="47" spans="2:23" s="6" customFormat="1" ht="19.5" customHeight="1">
      <c r="B47" s="485" t="s">
        <v>120</v>
      </c>
      <c r="C47" s="486"/>
      <c r="D47" s="486"/>
      <c r="E47" s="544">
        <v>0</v>
      </c>
      <c r="F47" s="491"/>
      <c r="G47" s="63">
        <f t="shared" si="2"/>
        <v>0</v>
      </c>
      <c r="H47" s="30"/>
      <c r="I47" s="64" t="s">
        <v>285</v>
      </c>
      <c r="J47" s="30"/>
      <c r="K47" s="601" t="s">
        <v>358</v>
      </c>
      <c r="L47" s="577" t="s">
        <v>130</v>
      </c>
      <c r="M47" s="577"/>
      <c r="N47" s="578"/>
      <c r="O47" s="83">
        <v>7092545</v>
      </c>
      <c r="P47" s="63">
        <f t="shared" si="3"/>
        <v>6.3</v>
      </c>
      <c r="Q47" s="30"/>
      <c r="R47" s="64">
        <v>24.247751861339523</v>
      </c>
      <c r="S47" s="30"/>
      <c r="T47" s="97">
        <v>5451584</v>
      </c>
      <c r="U47" s="48" t="s">
        <v>181</v>
      </c>
      <c r="V47" s="31" t="s">
        <v>293</v>
      </c>
      <c r="W47" s="29" t="s">
        <v>144</v>
      </c>
    </row>
    <row r="48" spans="2:23" s="6" customFormat="1" ht="19.5" customHeight="1">
      <c r="B48" s="481" t="s">
        <v>121</v>
      </c>
      <c r="C48" s="482"/>
      <c r="D48" s="482"/>
      <c r="E48" s="215">
        <v>6260205</v>
      </c>
      <c r="F48" s="491"/>
      <c r="G48" s="63">
        <f>ROUND(E48/$E$53*100,1)</f>
        <v>9.9</v>
      </c>
      <c r="H48" s="30"/>
      <c r="I48" s="64">
        <v>3.7238973524927843</v>
      </c>
      <c r="J48" s="30"/>
      <c r="K48" s="601" t="s">
        <v>358</v>
      </c>
      <c r="L48" s="577" t="s">
        <v>131</v>
      </c>
      <c r="M48" s="577"/>
      <c r="N48" s="578"/>
      <c r="O48" s="83">
        <v>12631774</v>
      </c>
      <c r="P48" s="63">
        <f t="shared" si="3"/>
        <v>11.2</v>
      </c>
      <c r="Q48" s="30"/>
      <c r="R48" s="64">
        <v>13.178913151191352</v>
      </c>
      <c r="S48" s="30"/>
      <c r="T48" s="97">
        <v>10277364</v>
      </c>
      <c r="U48" s="48" t="s">
        <v>177</v>
      </c>
      <c r="V48" s="31" t="s">
        <v>294</v>
      </c>
      <c r="W48" s="29" t="s">
        <v>144</v>
      </c>
    </row>
    <row r="49" spans="2:23" s="6" customFormat="1" ht="19.5" customHeight="1">
      <c r="B49" s="574" t="s">
        <v>135</v>
      </c>
      <c r="C49" s="482" t="s">
        <v>136</v>
      </c>
      <c r="D49" s="482"/>
      <c r="E49" s="215">
        <v>0</v>
      </c>
      <c r="F49" s="491"/>
      <c r="G49" s="63">
        <f t="shared" si="2"/>
        <v>0</v>
      </c>
      <c r="H49" s="30"/>
      <c r="I49" s="64" t="s">
        <v>285</v>
      </c>
      <c r="J49" s="30"/>
      <c r="K49" s="601" t="s">
        <v>358</v>
      </c>
      <c r="L49" s="577" t="s">
        <v>132</v>
      </c>
      <c r="M49" s="577"/>
      <c r="N49" s="578"/>
      <c r="O49" s="83">
        <v>0</v>
      </c>
      <c r="P49" s="63">
        <f t="shared" si="3"/>
        <v>0</v>
      </c>
      <c r="Q49" s="30"/>
      <c r="R49" s="64" t="s">
        <v>285</v>
      </c>
      <c r="S49" s="30"/>
      <c r="T49" s="97">
        <v>0</v>
      </c>
      <c r="U49" s="18" t="s">
        <v>106</v>
      </c>
      <c r="V49" s="31" t="s">
        <v>295</v>
      </c>
      <c r="W49" s="29" t="s">
        <v>144</v>
      </c>
    </row>
    <row r="50" spans="2:23" s="6" customFormat="1" ht="19.5" customHeight="1">
      <c r="B50" s="574"/>
      <c r="C50" s="482" t="s">
        <v>137</v>
      </c>
      <c r="D50" s="482"/>
      <c r="E50" s="215">
        <v>1303750</v>
      </c>
      <c r="F50" s="491"/>
      <c r="G50" s="63">
        <f t="shared" si="2"/>
        <v>2.1</v>
      </c>
      <c r="H50" s="30"/>
      <c r="I50" s="64">
        <v>15.064007801847197</v>
      </c>
      <c r="J50" s="30"/>
      <c r="K50" s="602"/>
      <c r="L50" s="577" t="s">
        <v>81</v>
      </c>
      <c r="M50" s="577"/>
      <c r="N50" s="578"/>
      <c r="O50" s="83">
        <v>13780183</v>
      </c>
      <c r="P50" s="63">
        <f t="shared" si="3"/>
        <v>12.2</v>
      </c>
      <c r="Q50" s="30"/>
      <c r="R50" s="64">
        <v>-2.221313512196417</v>
      </c>
      <c r="S50" s="30"/>
      <c r="T50" s="97">
        <v>13696583</v>
      </c>
      <c r="U50" s="18" t="s">
        <v>107</v>
      </c>
      <c r="V50" s="31" t="s">
        <v>296</v>
      </c>
      <c r="W50" s="29" t="s">
        <v>144</v>
      </c>
    </row>
    <row r="51" spans="2:23" s="6" customFormat="1" ht="19.5" customHeight="1">
      <c r="B51" s="574"/>
      <c r="C51" s="482" t="s">
        <v>138</v>
      </c>
      <c r="D51" s="482"/>
      <c r="E51" s="215">
        <v>4956455</v>
      </c>
      <c r="F51" s="491"/>
      <c r="G51" s="63">
        <f t="shared" si="2"/>
        <v>7.9</v>
      </c>
      <c r="H51" s="30"/>
      <c r="I51" s="64">
        <v>1.1029119290076181</v>
      </c>
      <c r="J51" s="30"/>
      <c r="K51" s="602"/>
      <c r="L51" s="577" t="s">
        <v>133</v>
      </c>
      <c r="M51" s="577"/>
      <c r="N51" s="578"/>
      <c r="O51" s="83">
        <v>0</v>
      </c>
      <c r="P51" s="63">
        <f t="shared" si="3"/>
        <v>0</v>
      </c>
      <c r="Q51" s="30"/>
      <c r="R51" s="64" t="s">
        <v>285</v>
      </c>
      <c r="S51" s="30"/>
      <c r="T51" s="97">
        <v>0</v>
      </c>
      <c r="U51" s="7"/>
      <c r="V51" s="31"/>
      <c r="W51" s="32"/>
    </row>
    <row r="52" spans="2:23" s="6" customFormat="1" ht="19.5" customHeight="1">
      <c r="B52" s="574"/>
      <c r="C52" s="482" t="s">
        <v>153</v>
      </c>
      <c r="D52" s="482"/>
      <c r="E52" s="215">
        <f>E48-SUM(E49:F51)</f>
        <v>0</v>
      </c>
      <c r="F52" s="491"/>
      <c r="G52" s="63">
        <f t="shared" si="2"/>
        <v>0</v>
      </c>
      <c r="H52" s="30"/>
      <c r="I52" s="64" t="s">
        <v>285</v>
      </c>
      <c r="J52" s="30"/>
      <c r="K52" s="56"/>
      <c r="L52" s="599" t="s">
        <v>89</v>
      </c>
      <c r="M52" s="599"/>
      <c r="N52" s="600"/>
      <c r="O52" s="83">
        <v>0</v>
      </c>
      <c r="P52" s="63">
        <f t="shared" si="3"/>
        <v>0</v>
      </c>
      <c r="Q52" s="30"/>
      <c r="R52" s="64" t="s">
        <v>285</v>
      </c>
      <c r="S52" s="30"/>
      <c r="T52" s="97">
        <v>0</v>
      </c>
      <c r="U52" s="7"/>
      <c r="V52" s="31"/>
      <c r="W52" s="32"/>
    </row>
    <row r="53" spans="2:23" s="6" customFormat="1" ht="19.5" customHeight="1" thickBot="1">
      <c r="B53" s="562" t="s">
        <v>77</v>
      </c>
      <c r="C53" s="563"/>
      <c r="D53" s="563"/>
      <c r="E53" s="570">
        <f>SUM(E46:F48)</f>
        <v>63090702</v>
      </c>
      <c r="F53" s="571"/>
      <c r="G53" s="63">
        <f t="shared" si="2"/>
        <v>100</v>
      </c>
      <c r="H53" s="33"/>
      <c r="I53" s="64">
        <v>-1.9857232274783598</v>
      </c>
      <c r="J53" s="33"/>
      <c r="K53" s="73">
        <f>SUM(K46:K48:K48)</f>
        <v>249011</v>
      </c>
      <c r="L53" s="590" t="s">
        <v>77</v>
      </c>
      <c r="M53" s="590"/>
      <c r="N53" s="591"/>
      <c r="O53" s="89">
        <f>SUM(O39:O52)</f>
        <v>112792582</v>
      </c>
      <c r="P53" s="74">
        <f>SUM(P39:P52)</f>
        <v>100</v>
      </c>
      <c r="Q53" s="33"/>
      <c r="R53" s="75">
        <v>16.06279158899784</v>
      </c>
      <c r="S53" s="33"/>
      <c r="T53" s="98">
        <f>SUM(T39:T52)</f>
        <v>76352030</v>
      </c>
      <c r="U53" s="34"/>
      <c r="V53" s="25"/>
      <c r="W53" s="35"/>
    </row>
    <row r="54" spans="2:23" s="6" customFormat="1" ht="19.5" customHeight="1" thickBot="1">
      <c r="B54" s="539" t="s">
        <v>209</v>
      </c>
      <c r="C54" s="540"/>
      <c r="D54" s="564"/>
      <c r="E54" s="568">
        <v>9475679</v>
      </c>
      <c r="F54" s="569"/>
      <c r="G54" s="592"/>
      <c r="H54" s="593"/>
      <c r="I54" s="57" t="s">
        <v>355</v>
      </c>
      <c r="J54" s="58"/>
      <c r="K54" s="47"/>
      <c r="L54" s="588" t="s">
        <v>344</v>
      </c>
      <c r="M54" s="336"/>
      <c r="N54" s="336"/>
      <c r="O54" s="336"/>
      <c r="P54" s="336"/>
      <c r="Q54" s="336"/>
      <c r="R54" s="336"/>
      <c r="S54" s="336"/>
      <c r="T54" s="336"/>
      <c r="U54" s="336"/>
      <c r="V54" s="336"/>
      <c r="W54" s="589"/>
    </row>
    <row r="55" spans="2:23" s="6" customFormat="1" ht="19.5" customHeight="1">
      <c r="B55" s="565" t="s">
        <v>139</v>
      </c>
      <c r="C55" s="209" t="s">
        <v>54</v>
      </c>
      <c r="D55" s="407"/>
      <c r="E55" s="560" t="s">
        <v>140</v>
      </c>
      <c r="F55" s="561"/>
      <c r="G55" s="560" t="s">
        <v>141</v>
      </c>
      <c r="H55" s="561"/>
      <c r="I55" s="398" t="s">
        <v>142</v>
      </c>
      <c r="J55" s="247"/>
      <c r="K55" s="594"/>
      <c r="L55" s="99" t="s">
        <v>345</v>
      </c>
      <c r="M55" s="114" t="s">
        <v>306</v>
      </c>
      <c r="N55" s="115"/>
      <c r="O55" s="116"/>
      <c r="P55" s="116"/>
      <c r="Q55" s="116"/>
      <c r="R55" s="116"/>
      <c r="S55" s="116"/>
      <c r="T55" s="116"/>
      <c r="U55" s="116"/>
      <c r="V55" s="116"/>
      <c r="W55" s="117"/>
    </row>
    <row r="56" spans="2:23" s="6" customFormat="1" ht="19.5" customHeight="1">
      <c r="B56" s="566"/>
      <c r="C56" s="355" t="s">
        <v>111</v>
      </c>
      <c r="D56" s="416"/>
      <c r="E56" s="70">
        <v>97.9</v>
      </c>
      <c r="F56" s="36" t="s">
        <v>202</v>
      </c>
      <c r="G56" s="71">
        <v>18.5</v>
      </c>
      <c r="H56" s="36" t="s">
        <v>202</v>
      </c>
      <c r="I56" s="71">
        <v>91.7</v>
      </c>
      <c r="J56" s="44" t="s">
        <v>202</v>
      </c>
      <c r="K56" s="595"/>
      <c r="L56" s="99" t="s">
        <v>346</v>
      </c>
      <c r="M56" s="114" t="s">
        <v>347</v>
      </c>
      <c r="N56" s="115"/>
      <c r="O56" s="116"/>
      <c r="P56" s="116"/>
      <c r="Q56" s="116"/>
      <c r="R56" s="116"/>
      <c r="S56" s="116"/>
      <c r="T56" s="116"/>
      <c r="U56" s="116"/>
      <c r="V56" s="116"/>
      <c r="W56" s="117"/>
    </row>
    <row r="57" spans="2:23" s="6" customFormat="1" ht="19.5" customHeight="1">
      <c r="B57" s="566"/>
      <c r="C57" s="51"/>
      <c r="D57" s="15" t="s">
        <v>143</v>
      </c>
      <c r="E57" s="70">
        <v>97.6</v>
      </c>
      <c r="F57" s="37"/>
      <c r="G57" s="71">
        <v>19.3</v>
      </c>
      <c r="H57" s="38"/>
      <c r="I57" s="71">
        <v>91.8</v>
      </c>
      <c r="J57" s="45"/>
      <c r="K57" s="595"/>
      <c r="L57" s="99" t="s">
        <v>346</v>
      </c>
      <c r="M57" s="114" t="s">
        <v>307</v>
      </c>
      <c r="N57" s="115"/>
      <c r="O57" s="116"/>
      <c r="P57" s="116"/>
      <c r="Q57" s="116"/>
      <c r="R57" s="116"/>
      <c r="S57" s="116"/>
      <c r="T57" s="116"/>
      <c r="U57" s="116"/>
      <c r="V57" s="116"/>
      <c r="W57" s="117"/>
    </row>
    <row r="58" spans="2:23" s="6" customFormat="1" ht="19.5" customHeight="1">
      <c r="B58" s="566"/>
      <c r="C58" s="55"/>
      <c r="D58" s="43" t="s">
        <v>113</v>
      </c>
      <c r="E58" s="70">
        <v>98.1</v>
      </c>
      <c r="F58" s="37"/>
      <c r="G58" s="71">
        <v>19.3</v>
      </c>
      <c r="H58" s="37"/>
      <c r="I58" s="71">
        <v>91.7</v>
      </c>
      <c r="J58" s="46"/>
      <c r="K58" s="595"/>
      <c r="L58" s="99" t="s">
        <v>348</v>
      </c>
      <c r="M58" s="114" t="s">
        <v>349</v>
      </c>
      <c r="N58" s="115"/>
      <c r="O58" s="116"/>
      <c r="P58" s="116"/>
      <c r="Q58" s="116"/>
      <c r="R58" s="116"/>
      <c r="S58" s="116"/>
      <c r="T58" s="116"/>
      <c r="U58" s="116"/>
      <c r="V58" s="116"/>
      <c r="W58" s="117"/>
    </row>
    <row r="59" spans="2:23" s="6" customFormat="1" ht="19.5" customHeight="1" thickBot="1">
      <c r="B59" s="567"/>
      <c r="C59" s="572" t="s">
        <v>208</v>
      </c>
      <c r="D59" s="573"/>
      <c r="E59" s="80" t="s">
        <v>350</v>
      </c>
      <c r="F59" s="81"/>
      <c r="G59" s="82" t="s">
        <v>351</v>
      </c>
      <c r="H59" s="81"/>
      <c r="I59" s="82" t="s">
        <v>352</v>
      </c>
      <c r="J59" s="59"/>
      <c r="K59" s="596"/>
      <c r="L59" s="100" t="s">
        <v>353</v>
      </c>
      <c r="M59" s="118" t="s">
        <v>354</v>
      </c>
      <c r="N59" s="119"/>
      <c r="O59" s="120"/>
      <c r="P59" s="120"/>
      <c r="Q59" s="120"/>
      <c r="R59" s="120"/>
      <c r="S59" s="120"/>
      <c r="T59" s="120"/>
      <c r="U59" s="120"/>
      <c r="V59" s="120"/>
      <c r="W59" s="121"/>
    </row>
    <row r="60" s="6" customFormat="1" ht="12">
      <c r="B60" s="6" t="s">
        <v>233</v>
      </c>
    </row>
    <row r="61" s="6" customFormat="1" ht="12">
      <c r="B61" s="6" t="s">
        <v>234</v>
      </c>
    </row>
    <row r="62" s="6" customFormat="1" ht="12"/>
    <row r="63" s="6" customFormat="1" ht="12"/>
    <row r="64" s="6" customFormat="1" ht="12"/>
    <row r="65" s="6" customFormat="1" ht="12"/>
    <row r="66" s="6" customFormat="1" ht="12"/>
    <row r="67" s="6" customFormat="1" ht="12"/>
    <row r="68" s="6" customFormat="1" ht="12"/>
    <row r="69" s="6" customFormat="1" ht="12"/>
    <row r="70" s="6" customFormat="1" ht="12"/>
    <row r="71" s="6" customFormat="1" ht="12"/>
    <row r="72" s="6" customFormat="1" ht="12"/>
  </sheetData>
  <sheetProtection/>
  <mergeCells count="188">
    <mergeCell ref="U37:W38"/>
    <mergeCell ref="L54:W54"/>
    <mergeCell ref="G55:H55"/>
    <mergeCell ref="I55:J55"/>
    <mergeCell ref="L53:N53"/>
    <mergeCell ref="G54:H54"/>
    <mergeCell ref="K55:K59"/>
    <mergeCell ref="L51:N51"/>
    <mergeCell ref="L38:N38"/>
    <mergeCell ref="L52:N52"/>
    <mergeCell ref="U2:V2"/>
    <mergeCell ref="L47:N47"/>
    <mergeCell ref="L43:N43"/>
    <mergeCell ref="L44:N44"/>
    <mergeCell ref="L42:N42"/>
    <mergeCell ref="L39:N39"/>
    <mergeCell ref="L40:N40"/>
    <mergeCell ref="M33:N33"/>
    <mergeCell ref="L29:L33"/>
    <mergeCell ref="M28:N28"/>
    <mergeCell ref="L50:N50"/>
    <mergeCell ref="M32:N32"/>
    <mergeCell ref="L48:N48"/>
    <mergeCell ref="L41:N41"/>
    <mergeCell ref="L37:T37"/>
    <mergeCell ref="P38:Q38"/>
    <mergeCell ref="E49:F49"/>
    <mergeCell ref="E44:F44"/>
    <mergeCell ref="L49:N49"/>
    <mergeCell ref="B47:D47"/>
    <mergeCell ref="E50:F50"/>
    <mergeCell ref="E5:F5"/>
    <mergeCell ref="B31:D31"/>
    <mergeCell ref="E48:F48"/>
    <mergeCell ref="L45:N45"/>
    <mergeCell ref="L46:N46"/>
    <mergeCell ref="E51:F51"/>
    <mergeCell ref="E8:F8"/>
    <mergeCell ref="E11:F11"/>
    <mergeCell ref="E13:F13"/>
    <mergeCell ref="E40:F40"/>
    <mergeCell ref="E28:F28"/>
    <mergeCell ref="E29:F29"/>
    <mergeCell ref="E38:F38"/>
    <mergeCell ref="E43:F43"/>
    <mergeCell ref="E47:F47"/>
    <mergeCell ref="E52:F52"/>
    <mergeCell ref="C59:D59"/>
    <mergeCell ref="C56:D56"/>
    <mergeCell ref="E41:F41"/>
    <mergeCell ref="E42:F42"/>
    <mergeCell ref="B43:D43"/>
    <mergeCell ref="B44:D44"/>
    <mergeCell ref="B45:D45"/>
    <mergeCell ref="B49:B52"/>
    <mergeCell ref="B46:D46"/>
    <mergeCell ref="C55:D55"/>
    <mergeCell ref="E55:F55"/>
    <mergeCell ref="B53:D53"/>
    <mergeCell ref="B54:D54"/>
    <mergeCell ref="B55:B59"/>
    <mergeCell ref="E54:F54"/>
    <mergeCell ref="E53:F53"/>
    <mergeCell ref="C51:D51"/>
    <mergeCell ref="C52:D52"/>
    <mergeCell ref="C50:D50"/>
    <mergeCell ref="B48:D48"/>
    <mergeCell ref="B41:D41"/>
    <mergeCell ref="B32:D32"/>
    <mergeCell ref="B33:D33"/>
    <mergeCell ref="B42:D42"/>
    <mergeCell ref="C49:D49"/>
    <mergeCell ref="B39:C40"/>
    <mergeCell ref="E45:F45"/>
    <mergeCell ref="E46:F46"/>
    <mergeCell ref="E39:F39"/>
    <mergeCell ref="B38:D38"/>
    <mergeCell ref="L34:N34"/>
    <mergeCell ref="B36:D36"/>
    <mergeCell ref="L36:N36"/>
    <mergeCell ref="E34:F34"/>
    <mergeCell ref="E36:F36"/>
    <mergeCell ref="C34:D34"/>
    <mergeCell ref="B37:K37"/>
    <mergeCell ref="E30:F30"/>
    <mergeCell ref="E32:F32"/>
    <mergeCell ref="E33:F33"/>
    <mergeCell ref="E31:F31"/>
    <mergeCell ref="B30:D30"/>
    <mergeCell ref="B27:D27"/>
    <mergeCell ref="L27:N27"/>
    <mergeCell ref="E26:F26"/>
    <mergeCell ref="E27:F27"/>
    <mergeCell ref="E35:F35"/>
    <mergeCell ref="C35:D35"/>
    <mergeCell ref="M30:M31"/>
    <mergeCell ref="B28:D28"/>
    <mergeCell ref="B29:D29"/>
    <mergeCell ref="M29:N29"/>
    <mergeCell ref="B24:D24"/>
    <mergeCell ref="L24:N24"/>
    <mergeCell ref="B25:D25"/>
    <mergeCell ref="L25:N25"/>
    <mergeCell ref="E24:F24"/>
    <mergeCell ref="E25:F25"/>
    <mergeCell ref="B26:D26"/>
    <mergeCell ref="L23:N23"/>
    <mergeCell ref="E22:F22"/>
    <mergeCell ref="E23:F23"/>
    <mergeCell ref="R38:S38"/>
    <mergeCell ref="E16:F16"/>
    <mergeCell ref="E21:F21"/>
    <mergeCell ref="E18:F18"/>
    <mergeCell ref="E19:F19"/>
    <mergeCell ref="L19:N19"/>
    <mergeCell ref="L26:N26"/>
    <mergeCell ref="L18:N18"/>
    <mergeCell ref="K17:K19"/>
    <mergeCell ref="E20:F20"/>
    <mergeCell ref="B16:D16"/>
    <mergeCell ref="G38:H38"/>
    <mergeCell ref="I38:J38"/>
    <mergeCell ref="B18:B19"/>
    <mergeCell ref="B20:D20"/>
    <mergeCell ref="C19:D19"/>
    <mergeCell ref="B23:D23"/>
    <mergeCell ref="B17:D17"/>
    <mergeCell ref="B22:D22"/>
    <mergeCell ref="B13:D13"/>
    <mergeCell ref="B12:D12"/>
    <mergeCell ref="M3:N3"/>
    <mergeCell ref="L4:W4"/>
    <mergeCell ref="E3:J3"/>
    <mergeCell ref="B5:D5"/>
    <mergeCell ref="R5:S5"/>
    <mergeCell ref="E17:F17"/>
    <mergeCell ref="V5:W5"/>
    <mergeCell ref="L5:N5"/>
    <mergeCell ref="G5:H5"/>
    <mergeCell ref="I5:J5"/>
    <mergeCell ref="P5:Q5"/>
    <mergeCell ref="E7:F7"/>
    <mergeCell ref="V7:W7"/>
    <mergeCell ref="E14:F14"/>
    <mergeCell ref="E15:F15"/>
    <mergeCell ref="B7:D7"/>
    <mergeCell ref="M7:N7"/>
    <mergeCell ref="B6:D6"/>
    <mergeCell ref="L6:N6"/>
    <mergeCell ref="E6:F6"/>
    <mergeCell ref="B2:C2"/>
    <mergeCell ref="B3:D3"/>
    <mergeCell ref="B4:K4"/>
    <mergeCell ref="K3:L3"/>
    <mergeCell ref="U24:W24"/>
    <mergeCell ref="U25:V26"/>
    <mergeCell ref="E9:F9"/>
    <mergeCell ref="E10:F10"/>
    <mergeCell ref="L10:L11"/>
    <mergeCell ref="L17:N17"/>
    <mergeCell ref="E12:F12"/>
    <mergeCell ref="K14:K15"/>
    <mergeCell ref="L15:N15"/>
    <mergeCell ref="L16:N16"/>
    <mergeCell ref="B21:D21"/>
    <mergeCell ref="B11:D11"/>
    <mergeCell ref="B8:D8"/>
    <mergeCell ref="B9:D9"/>
    <mergeCell ref="B10:D10"/>
    <mergeCell ref="B15:D15"/>
    <mergeCell ref="B14:D14"/>
    <mergeCell ref="C18:D18"/>
    <mergeCell ref="U34:W34"/>
    <mergeCell ref="U35:V36"/>
    <mergeCell ref="U30:W30"/>
    <mergeCell ref="U27:W27"/>
    <mergeCell ref="U28:V29"/>
    <mergeCell ref="U31:V33"/>
    <mergeCell ref="L8:N8"/>
    <mergeCell ref="L9:N9"/>
    <mergeCell ref="U22:V23"/>
    <mergeCell ref="M10:N10"/>
    <mergeCell ref="M11:N11"/>
    <mergeCell ref="U21:W21"/>
    <mergeCell ref="L14:N14"/>
    <mergeCell ref="L12:N12"/>
    <mergeCell ref="L21:N21"/>
    <mergeCell ref="L22:N22"/>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 </cp:lastModifiedBy>
  <cp:lastPrinted>2012-07-30T07:35:58Z</cp:lastPrinted>
  <dcterms:created xsi:type="dcterms:W3CDTF">2000-06-08T04:58:29Z</dcterms:created>
  <dcterms:modified xsi:type="dcterms:W3CDTF">2012-07-30T09:39:05Z</dcterms:modified>
  <cp:category/>
  <cp:version/>
  <cp:contentType/>
  <cp:contentStatus/>
</cp:coreProperties>
</file>