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WServer01\ゼロカーボンシティ推進課\Ｒ０８年度\04地域脱炭素に係る普及啓発及び支援事業に関すること\0401柏市ゼロカーボンシティ促進総合補助制度関係書(10)\チャレンジ\04_様式\"/>
    </mc:Choice>
  </mc:AlternateContent>
  <xr:revisionPtr revIDLastSave="0" documentId="13_ncr:1_{2193099D-9210-49C3-B26F-09364F4FC936}" xr6:coauthVersionLast="47" xr6:coauthVersionMax="47" xr10:uidLastSave="{00000000-0000-0000-0000-000000000000}"/>
  <bookViews>
    <workbookView xWindow="-110" yWindow="-110" windowWidth="19420" windowHeight="10420" xr2:uid="{00000000-000D-0000-FFFF-FFFF00000000}"/>
  </bookViews>
  <sheets>
    <sheet name="LED照明" sheetId="1" r:id="rId1"/>
    <sheet name="空調" sheetId="2" r:id="rId2"/>
    <sheet name="空調 (GHP)" sheetId="9" r:id="rId3"/>
    <sheet name="冷凍冷蔵設備" sheetId="10" r:id="rId4"/>
    <sheet name="太陽光" sheetId="7" r:id="rId5"/>
    <sheet name="EV" sheetId="8" r:id="rId6"/>
  </sheets>
  <definedNames>
    <definedName name="_xlnm.Print_Area" localSheetId="0">LED照明!$A$2:$S$30</definedName>
    <definedName name="ガソリン" localSheetId="4">太陽光!#REF!</definedName>
    <definedName name="ガソリン">EV!$T$5</definedName>
    <definedName name="ガソリン排出" localSheetId="4">太陽光!#REF!</definedName>
    <definedName name="ガソリン排出">EV!$T$5</definedName>
    <definedName name="軽油" localSheetId="4">太陽光!#REF!</definedName>
    <definedName name="軽油">EV!$U$5</definedName>
    <definedName name="軽油排出" localSheetId="4">太陽光!#REF!</definedName>
    <definedName name="軽油排出">EV!$U$5</definedName>
    <definedName name="燃料種別" localSheetId="4">太陽光!#REF!</definedName>
    <definedName name="燃料種別">EV!$S$5:$S$6</definedName>
    <definedName name="排出係数" localSheetId="4">太陽光!#REF!</definedName>
    <definedName name="排出係数">EV!$T$5:$T$6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3" i="10" l="1"/>
  <c r="O23" i="10"/>
  <c r="N24" i="10"/>
  <c r="O24" i="10" s="1"/>
  <c r="P24" i="10" s="1"/>
  <c r="N25" i="10"/>
  <c r="O25" i="10"/>
  <c r="N26" i="10"/>
  <c r="O26" i="10"/>
  <c r="N27" i="10"/>
  <c r="O27" i="10"/>
  <c r="P27" i="10"/>
  <c r="N28" i="10"/>
  <c r="O28" i="10" s="1"/>
  <c r="N29" i="10"/>
  <c r="O29" i="10"/>
  <c r="J23" i="10"/>
  <c r="K23" i="10"/>
  <c r="P23" i="10" s="1"/>
  <c r="J24" i="10"/>
  <c r="K24" i="10"/>
  <c r="J25" i="10"/>
  <c r="K25" i="10"/>
  <c r="J26" i="10"/>
  <c r="K26" i="10"/>
  <c r="P26" i="10" s="1"/>
  <c r="J27" i="10"/>
  <c r="K27" i="10"/>
  <c r="J28" i="10"/>
  <c r="K28" i="10"/>
  <c r="J29" i="10"/>
  <c r="K29" i="10"/>
  <c r="F23" i="10"/>
  <c r="F24" i="10"/>
  <c r="F25" i="10"/>
  <c r="F26" i="10"/>
  <c r="F27" i="10"/>
  <c r="F28" i="10"/>
  <c r="F29" i="10"/>
  <c r="N7" i="10"/>
  <c r="O7" i="10" s="1"/>
  <c r="N8" i="10"/>
  <c r="O8" i="10"/>
  <c r="N9" i="10"/>
  <c r="O9" i="10"/>
  <c r="N10" i="10"/>
  <c r="O10" i="10"/>
  <c r="N11" i="10"/>
  <c r="O11" i="10" s="1"/>
  <c r="N12" i="10"/>
  <c r="O12" i="10"/>
  <c r="N13" i="10"/>
  <c r="O13" i="10"/>
  <c r="J7" i="10"/>
  <c r="K7" i="10" s="1"/>
  <c r="J8" i="10"/>
  <c r="K8" i="10"/>
  <c r="J9" i="10"/>
  <c r="K9" i="10"/>
  <c r="P9" i="10" s="1"/>
  <c r="J10" i="10"/>
  <c r="K10" i="10"/>
  <c r="P10" i="10" s="1"/>
  <c r="J11" i="10"/>
  <c r="K11" i="10"/>
  <c r="J12" i="10"/>
  <c r="K12" i="10"/>
  <c r="J13" i="10"/>
  <c r="K13" i="10"/>
  <c r="P13" i="10" s="1"/>
  <c r="F7" i="10"/>
  <c r="F8" i="10"/>
  <c r="F9" i="10"/>
  <c r="F10" i="10"/>
  <c r="F11" i="10"/>
  <c r="F12" i="10"/>
  <c r="F13" i="10"/>
  <c r="J6" i="10"/>
  <c r="F22" i="10"/>
  <c r="J22" i="10"/>
  <c r="K22" i="10"/>
  <c r="N22" i="10"/>
  <c r="O22" i="10" s="1"/>
  <c r="N6" i="10"/>
  <c r="F6" i="10"/>
  <c r="F44" i="1"/>
  <c r="K44" i="1" s="1"/>
  <c r="L44" i="1" s="1"/>
  <c r="F43" i="1"/>
  <c r="P43" i="1" s="1"/>
  <c r="Q43" i="1" s="1"/>
  <c r="F42" i="1"/>
  <c r="K42" i="1" s="1"/>
  <c r="L42" i="1" s="1"/>
  <c r="F41" i="1"/>
  <c r="P41" i="1" s="1"/>
  <c r="Q41" i="1" s="1"/>
  <c r="F40" i="1"/>
  <c r="P40" i="1" s="1"/>
  <c r="Q40" i="1" s="1"/>
  <c r="F39" i="1"/>
  <c r="K39" i="1" s="1"/>
  <c r="L39" i="1" s="1"/>
  <c r="F38" i="1"/>
  <c r="P38" i="1" s="1"/>
  <c r="Q38" i="1" s="1"/>
  <c r="F37" i="1"/>
  <c r="P37" i="1" s="1"/>
  <c r="Q37" i="1" s="1"/>
  <c r="F36" i="1"/>
  <c r="P36" i="1" s="1"/>
  <c r="Q36" i="1" s="1"/>
  <c r="I29" i="2"/>
  <c r="H29" i="2"/>
  <c r="N29" i="2" s="1"/>
  <c r="O29" i="2" s="1"/>
  <c r="I28" i="2"/>
  <c r="N28" i="2" s="1"/>
  <c r="O28" i="2" s="1"/>
  <c r="H28" i="2"/>
  <c r="I27" i="2"/>
  <c r="H27" i="2"/>
  <c r="S27" i="2" s="1"/>
  <c r="T27" i="2" s="1"/>
  <c r="I26" i="2"/>
  <c r="H26" i="2"/>
  <c r="I25" i="2"/>
  <c r="H25" i="2"/>
  <c r="N25" i="2" s="1"/>
  <c r="O25" i="2" s="1"/>
  <c r="N24" i="2"/>
  <c r="O24" i="2" s="1"/>
  <c r="I24" i="2"/>
  <c r="H24" i="2"/>
  <c r="S24" i="2" s="1"/>
  <c r="T24" i="2" s="1"/>
  <c r="I23" i="2"/>
  <c r="H23" i="2"/>
  <c r="I22" i="2"/>
  <c r="H22" i="2"/>
  <c r="S22" i="2" s="1"/>
  <c r="T22" i="2" s="1"/>
  <c r="V6" i="9"/>
  <c r="H13" i="9"/>
  <c r="H6" i="9"/>
  <c r="G13" i="9"/>
  <c r="V13" i="9" s="1"/>
  <c r="G6" i="9"/>
  <c r="O6" i="9" s="1"/>
  <c r="H7" i="9"/>
  <c r="N7" i="9" s="1"/>
  <c r="G7" i="9"/>
  <c r="W7" i="9" s="1"/>
  <c r="I6" i="2"/>
  <c r="P29" i="10" l="1"/>
  <c r="P25" i="10"/>
  <c r="P28" i="10"/>
  <c r="P12" i="10"/>
  <c r="P8" i="10"/>
  <c r="P11" i="10"/>
  <c r="P7" i="10"/>
  <c r="P22" i="10"/>
  <c r="P30" i="10"/>
  <c r="O6" i="10"/>
  <c r="K6" i="10"/>
  <c r="V7" i="9"/>
  <c r="X7" i="9" s="1"/>
  <c r="O7" i="9"/>
  <c r="P7" i="9" s="1"/>
  <c r="Y7" i="9" s="1"/>
  <c r="N6" i="9"/>
  <c r="P6" i="9" s="1"/>
  <c r="O13" i="9"/>
  <c r="W6" i="9"/>
  <c r="X6" i="9" s="1"/>
  <c r="N13" i="9"/>
  <c r="P13" i="9" s="1"/>
  <c r="W13" i="9"/>
  <c r="X13" i="9" s="1"/>
  <c r="K38" i="1"/>
  <c r="L38" i="1" s="1"/>
  <c r="K36" i="1"/>
  <c r="L36" i="1" s="1"/>
  <c r="R36" i="1" s="1"/>
  <c r="P39" i="1"/>
  <c r="Q39" i="1" s="1"/>
  <c r="R39" i="1" s="1"/>
  <c r="K40" i="1"/>
  <c r="L40" i="1" s="1"/>
  <c r="S23" i="2"/>
  <c r="T23" i="2" s="1"/>
  <c r="K37" i="1"/>
  <c r="L37" i="1" s="1"/>
  <c r="R37" i="1" s="1"/>
  <c r="K41" i="1"/>
  <c r="L41" i="1" s="1"/>
  <c r="R41" i="1" s="1"/>
  <c r="K43" i="1"/>
  <c r="L43" i="1" s="1"/>
  <c r="R43" i="1" s="1"/>
  <c r="P42" i="1"/>
  <c r="Q42" i="1" s="1"/>
  <c r="R42" i="1" s="1"/>
  <c r="P44" i="1"/>
  <c r="Q44" i="1" s="1"/>
  <c r="R44" i="1" s="1"/>
  <c r="R38" i="1"/>
  <c r="R40" i="1"/>
  <c r="N23" i="2"/>
  <c r="O23" i="2" s="1"/>
  <c r="U23" i="2" s="1"/>
  <c r="N27" i="2"/>
  <c r="O27" i="2" s="1"/>
  <c r="U27" i="2" s="1"/>
  <c r="S26" i="2"/>
  <c r="T26" i="2" s="1"/>
  <c r="S28" i="2"/>
  <c r="T28" i="2" s="1"/>
  <c r="U28" i="2" s="1"/>
  <c r="U24" i="2"/>
  <c r="S29" i="2"/>
  <c r="T29" i="2" s="1"/>
  <c r="U29" i="2" s="1"/>
  <c r="N22" i="2"/>
  <c r="O22" i="2" s="1"/>
  <c r="U22" i="2" s="1"/>
  <c r="N26" i="2"/>
  <c r="O26" i="2" s="1"/>
  <c r="S25" i="2"/>
  <c r="T25" i="2" s="1"/>
  <c r="U25" i="2" s="1"/>
  <c r="H12" i="9"/>
  <c r="G12" i="9"/>
  <c r="H11" i="9"/>
  <c r="G11" i="9"/>
  <c r="H10" i="9"/>
  <c r="G10" i="9"/>
  <c r="H9" i="9"/>
  <c r="G9" i="9"/>
  <c r="H8" i="9"/>
  <c r="G8" i="9"/>
  <c r="N15" i="8"/>
  <c r="O15" i="8" s="1"/>
  <c r="G15" i="8"/>
  <c r="N14" i="8"/>
  <c r="O14" i="8" s="1"/>
  <c r="G14" i="8"/>
  <c r="N13" i="8"/>
  <c r="O13" i="8" s="1"/>
  <c r="G13" i="8"/>
  <c r="N12" i="8"/>
  <c r="O12" i="8" s="1"/>
  <c r="G12" i="8"/>
  <c r="N11" i="8"/>
  <c r="O11" i="8" s="1"/>
  <c r="G11" i="8"/>
  <c r="N10" i="8"/>
  <c r="O10" i="8" s="1"/>
  <c r="G10" i="8"/>
  <c r="N9" i="8"/>
  <c r="O9" i="8" s="1"/>
  <c r="G9" i="8"/>
  <c r="N8" i="8"/>
  <c r="O8" i="8" s="1"/>
  <c r="G8" i="8"/>
  <c r="N7" i="8"/>
  <c r="O7" i="8" s="1"/>
  <c r="G7" i="8"/>
  <c r="N6" i="8"/>
  <c r="O6" i="8" s="1"/>
  <c r="G6" i="8"/>
  <c r="E12" i="7"/>
  <c r="G12" i="7" s="1"/>
  <c r="E11" i="7"/>
  <c r="G11" i="7" s="1"/>
  <c r="E10" i="7"/>
  <c r="G10" i="7" s="1"/>
  <c r="E9" i="7"/>
  <c r="G9" i="7" s="1"/>
  <c r="E8" i="7"/>
  <c r="G8" i="7" s="1"/>
  <c r="E7" i="7"/>
  <c r="G7" i="7" s="1"/>
  <c r="E6" i="7"/>
  <c r="G6" i="7" s="1"/>
  <c r="E5" i="7"/>
  <c r="G5" i="7" s="1"/>
  <c r="I12" i="8" a="1"/>
  <c r="I11" i="8" a="1"/>
  <c r="I7" i="8" a="1"/>
  <c r="I6" i="8" a="1"/>
  <c r="I9" i="8" a="1"/>
  <c r="I15" i="8" a="1"/>
  <c r="I13" i="8" a="1"/>
  <c r="I8" i="8" a="1"/>
  <c r="I10" i="8" a="1"/>
  <c r="I14" i="8" a="1"/>
  <c r="P6" i="10" l="1"/>
  <c r="P14" i="10"/>
  <c r="N8" i="9"/>
  <c r="W8" i="9"/>
  <c r="N12" i="9"/>
  <c r="W12" i="9"/>
  <c r="W9" i="9"/>
  <c r="N9" i="9"/>
  <c r="O11" i="9"/>
  <c r="N11" i="9"/>
  <c r="P11" i="9" s="1"/>
  <c r="W11" i="9"/>
  <c r="Y6" i="9"/>
  <c r="W10" i="9"/>
  <c r="N10" i="9"/>
  <c r="P10" i="9" s="1"/>
  <c r="Y13" i="9"/>
  <c r="R45" i="1"/>
  <c r="U26" i="2"/>
  <c r="U30" i="2"/>
  <c r="V9" i="9"/>
  <c r="X9" i="9" s="1"/>
  <c r="O9" i="9"/>
  <c r="O8" i="9"/>
  <c r="O10" i="9"/>
  <c r="O12" i="9"/>
  <c r="V11" i="9"/>
  <c r="X11" i="9" s="1"/>
  <c r="V10" i="9"/>
  <c r="X10" i="9" s="1"/>
  <c r="V12" i="9"/>
  <c r="V8" i="9"/>
  <c r="X8" i="9" s="1"/>
  <c r="I9" i="8"/>
  <c r="H9" i="8" s="1"/>
  <c r="Q9" i="8" s="1"/>
  <c r="I13" i="8"/>
  <c r="H13" i="8" s="1"/>
  <c r="Q13" i="8" s="1"/>
  <c r="I6" i="8"/>
  <c r="H6" i="8" s="1"/>
  <c r="Q6" i="8" s="1"/>
  <c r="I10" i="8"/>
  <c r="H10" i="8" s="1"/>
  <c r="Q10" i="8" s="1"/>
  <c r="I14" i="8"/>
  <c r="H14" i="8" s="1"/>
  <c r="Q14" i="8" s="1"/>
  <c r="I8" i="8"/>
  <c r="H8" i="8" s="1"/>
  <c r="Q8" i="8" s="1"/>
  <c r="I12" i="8"/>
  <c r="H12" i="8" s="1"/>
  <c r="Q12" i="8" s="1"/>
  <c r="I7" i="8"/>
  <c r="H7" i="8" s="1"/>
  <c r="I11" i="8"/>
  <c r="H11" i="8" s="1"/>
  <c r="Q11" i="8" s="1"/>
  <c r="I15" i="8"/>
  <c r="H15" i="8" s="1"/>
  <c r="Q15" i="8" s="1"/>
  <c r="G13" i="7"/>
  <c r="Y10" i="9" l="1"/>
  <c r="Q7" i="8"/>
  <c r="Q16" i="8" s="1"/>
  <c r="P12" i="9"/>
  <c r="Y11" i="9"/>
  <c r="X12" i="9"/>
  <c r="P9" i="9"/>
  <c r="Y9" i="9" s="1"/>
  <c r="P8" i="9"/>
  <c r="Y8" i="9" s="1"/>
  <c r="F25" i="1"/>
  <c r="K25" i="1" s="1"/>
  <c r="L25" i="1" s="1"/>
  <c r="F26" i="1"/>
  <c r="P26" i="1" s="1"/>
  <c r="Q26" i="1" s="1"/>
  <c r="F27" i="1"/>
  <c r="P27" i="1" s="1"/>
  <c r="Q27" i="1" s="1"/>
  <c r="F28" i="1"/>
  <c r="P28" i="1" s="1"/>
  <c r="Q28" i="1" s="1"/>
  <c r="F29" i="1"/>
  <c r="K29" i="1" s="1"/>
  <c r="L29" i="1" s="1"/>
  <c r="F7" i="1"/>
  <c r="K7" i="1" s="1"/>
  <c r="L7" i="1" s="1"/>
  <c r="F8" i="1"/>
  <c r="P8" i="1" s="1"/>
  <c r="Q8" i="1" s="1"/>
  <c r="F9" i="1"/>
  <c r="P9" i="1" s="1"/>
  <c r="Q9" i="1" s="1"/>
  <c r="F10" i="1"/>
  <c r="P10" i="1" s="1"/>
  <c r="Q10" i="1" s="1"/>
  <c r="F11" i="1"/>
  <c r="P11" i="1" s="1"/>
  <c r="Q11" i="1" s="1"/>
  <c r="F12" i="1"/>
  <c r="P12" i="1" s="1"/>
  <c r="Q12" i="1" s="1"/>
  <c r="F13" i="1"/>
  <c r="P13" i="1" s="1"/>
  <c r="Q13" i="1" s="1"/>
  <c r="F14" i="1"/>
  <c r="K14" i="1" s="1"/>
  <c r="L14" i="1" s="1"/>
  <c r="F15" i="1"/>
  <c r="P15" i="1" s="1"/>
  <c r="Q15" i="1" s="1"/>
  <c r="F16" i="1"/>
  <c r="P16" i="1" s="1"/>
  <c r="Q16" i="1" s="1"/>
  <c r="F17" i="1"/>
  <c r="P17" i="1" s="1"/>
  <c r="Q17" i="1" s="1"/>
  <c r="F18" i="1"/>
  <c r="P18" i="1" s="1"/>
  <c r="Q18" i="1" s="1"/>
  <c r="F19" i="1"/>
  <c r="P19" i="1" s="1"/>
  <c r="Q19" i="1" s="1"/>
  <c r="F20" i="1"/>
  <c r="P20" i="1" s="1"/>
  <c r="Q20" i="1" s="1"/>
  <c r="F6" i="1"/>
  <c r="K6" i="1" s="1"/>
  <c r="L6" i="1" s="1"/>
  <c r="F21" i="1"/>
  <c r="K21" i="1" s="1"/>
  <c r="L21" i="1" s="1"/>
  <c r="F22" i="1"/>
  <c r="P22" i="1" s="1"/>
  <c r="Q22" i="1" s="1"/>
  <c r="F23" i="1"/>
  <c r="P23" i="1" s="1"/>
  <c r="Q23" i="1" s="1"/>
  <c r="F24" i="1"/>
  <c r="K24" i="1" s="1"/>
  <c r="L24" i="1" s="1"/>
  <c r="I7" i="2"/>
  <c r="I8" i="2"/>
  <c r="I9" i="2"/>
  <c r="I10" i="2"/>
  <c r="I11" i="2"/>
  <c r="I12" i="2"/>
  <c r="I13" i="2"/>
  <c r="H7" i="2"/>
  <c r="H8" i="2"/>
  <c r="H9" i="2"/>
  <c r="H10" i="2"/>
  <c r="H11" i="2"/>
  <c r="H12" i="2"/>
  <c r="H13" i="2"/>
  <c r="H6" i="2"/>
  <c r="Y14" i="9" l="1"/>
  <c r="Y12" i="9"/>
  <c r="S8" i="2"/>
  <c r="T8" i="2" s="1"/>
  <c r="N12" i="2"/>
  <c r="O12" i="2" s="1"/>
  <c r="P14" i="1"/>
  <c r="Q14" i="1" s="1"/>
  <c r="R14" i="1" s="1"/>
  <c r="S6" i="2"/>
  <c r="T6" i="2" s="1"/>
  <c r="N11" i="2"/>
  <c r="O11" i="2" s="1"/>
  <c r="N7" i="2"/>
  <c r="O7" i="2" s="1"/>
  <c r="N10" i="2"/>
  <c r="O10" i="2" s="1"/>
  <c r="S13" i="2"/>
  <c r="T13" i="2" s="1"/>
  <c r="S9" i="2"/>
  <c r="T9" i="2" s="1"/>
  <c r="S10" i="2"/>
  <c r="T10" i="2" s="1"/>
  <c r="N13" i="2"/>
  <c r="O13" i="2" s="1"/>
  <c r="N9" i="2"/>
  <c r="O9" i="2" s="1"/>
  <c r="K11" i="1"/>
  <c r="L11" i="1" s="1"/>
  <c r="K10" i="1"/>
  <c r="L10" i="1" s="1"/>
  <c r="R10" i="1" s="1"/>
  <c r="K19" i="1"/>
  <c r="L19" i="1" s="1"/>
  <c r="R19" i="1" s="1"/>
  <c r="P7" i="1"/>
  <c r="Q7" i="1" s="1"/>
  <c r="R7" i="1" s="1"/>
  <c r="K18" i="1"/>
  <c r="L18" i="1" s="1"/>
  <c r="R18" i="1" s="1"/>
  <c r="K15" i="1"/>
  <c r="L15" i="1" s="1"/>
  <c r="R15" i="1" s="1"/>
  <c r="K28" i="1"/>
  <c r="L28" i="1" s="1"/>
  <c r="R28" i="1" s="1"/>
  <c r="P25" i="1"/>
  <c r="Q25" i="1" s="1"/>
  <c r="R25" i="1" s="1"/>
  <c r="P29" i="1"/>
  <c r="Q29" i="1" s="1"/>
  <c r="R29" i="1" s="1"/>
  <c r="K27" i="1"/>
  <c r="L27" i="1" s="1"/>
  <c r="R27" i="1" s="1"/>
  <c r="R11" i="1"/>
  <c r="S12" i="2"/>
  <c r="T12" i="2" s="1"/>
  <c r="S7" i="2"/>
  <c r="T7" i="2" s="1"/>
  <c r="N8" i="2"/>
  <c r="O8" i="2" s="1"/>
  <c r="S11" i="2"/>
  <c r="T11" i="2" s="1"/>
  <c r="K17" i="1"/>
  <c r="L17" i="1" s="1"/>
  <c r="R17" i="1" s="1"/>
  <c r="K13" i="1"/>
  <c r="L13" i="1" s="1"/>
  <c r="R13" i="1" s="1"/>
  <c r="K9" i="1"/>
  <c r="L9" i="1" s="1"/>
  <c r="R9" i="1" s="1"/>
  <c r="K26" i="1"/>
  <c r="L26" i="1" s="1"/>
  <c r="R26" i="1" s="1"/>
  <c r="K20" i="1"/>
  <c r="L20" i="1" s="1"/>
  <c r="R20" i="1" s="1"/>
  <c r="K16" i="1"/>
  <c r="L16" i="1" s="1"/>
  <c r="R16" i="1" s="1"/>
  <c r="K12" i="1"/>
  <c r="L12" i="1" s="1"/>
  <c r="R12" i="1" s="1"/>
  <c r="K8" i="1"/>
  <c r="L8" i="1" s="1"/>
  <c r="R8" i="1" s="1"/>
  <c r="K23" i="1"/>
  <c r="L23" i="1" s="1"/>
  <c r="R23" i="1" s="1"/>
  <c r="P21" i="1"/>
  <c r="Q21" i="1" s="1"/>
  <c r="R21" i="1" s="1"/>
  <c r="K22" i="1"/>
  <c r="L22" i="1" s="1"/>
  <c r="R22" i="1" s="1"/>
  <c r="P24" i="1"/>
  <c r="Q24" i="1" s="1"/>
  <c r="R24" i="1" s="1"/>
  <c r="P6" i="1"/>
  <c r="Q6" i="1" s="1"/>
  <c r="R6" i="1" s="1"/>
  <c r="N6" i="2"/>
  <c r="O6" i="2" s="1"/>
  <c r="U6" i="2" l="1"/>
  <c r="R30" i="1"/>
  <c r="U8" i="2"/>
  <c r="U11" i="2"/>
  <c r="U12" i="2"/>
  <c r="U7" i="2"/>
  <c r="U9" i="2"/>
  <c r="U13" i="2"/>
  <c r="U10" i="2"/>
  <c r="F5" i="1"/>
  <c r="P5" i="1" s="1"/>
  <c r="Q5" i="1" s="1"/>
  <c r="U14" i="2" l="1"/>
  <c r="K5" i="1"/>
  <c r="L5" i="1" l="1"/>
  <c r="R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環境政策課２５</author>
  </authors>
  <commentList>
    <comment ref="O6" authorId="0" shapeId="0" xr:uid="{D421D992-1D3B-474B-9D34-B8B28264C95C}">
      <text>
        <r>
          <rPr>
            <sz val="9"/>
            <color indexed="81"/>
            <rFont val="メイリオ"/>
            <family val="3"/>
            <charset val="128"/>
          </rPr>
          <t>都市ガス13Aの場合は
11000か10750で除算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環境政策課２５</author>
  </authors>
  <commentList>
    <comment ref="E4" authorId="0" shapeId="0" xr:uid="{2E253B4E-1EB7-4556-B702-5A2AF0E66271}">
      <text>
        <r>
          <rPr>
            <b/>
            <sz val="9"/>
            <color indexed="81"/>
            <rFont val="MS P ゴシック"/>
            <family val="3"/>
            <charset val="128"/>
          </rPr>
          <t>設備利用率13.7%として計算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環境政策課２５</author>
  </authors>
  <commentList>
    <comment ref="F5" authorId="0" shapeId="0" xr:uid="{EEAD52EE-D764-400B-87CA-3DDEED68BAAC}">
      <text>
        <r>
          <rPr>
            <b/>
            <sz val="9"/>
            <color indexed="81"/>
            <rFont val="MS P ゴシック"/>
            <family val="3"/>
            <charset val="128"/>
          </rPr>
          <t>実績による燃費等を記入</t>
        </r>
      </text>
    </comment>
    <comment ref="M5" authorId="0" shapeId="0" xr:uid="{E6572A5E-F1F7-4960-89D1-847946BF830B}">
      <text>
        <r>
          <rPr>
            <b/>
            <sz val="9"/>
            <color indexed="81"/>
            <rFont val="MS P ゴシック"/>
            <family val="3"/>
            <charset val="128"/>
          </rPr>
          <t>カタログ値等から記入。不明であれば電気自動車は6，EVバイクは13とする。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<sst xmlns="http://schemas.openxmlformats.org/spreadsheetml/2006/main" count="276" uniqueCount="103">
  <si>
    <t>設置場所</t>
    <rPh sb="0" eb="4">
      <t>セッチバショ</t>
    </rPh>
    <phoneticPr fontId="1"/>
  </si>
  <si>
    <t>器具種類</t>
    <rPh sb="0" eb="4">
      <t>キグシュルイ</t>
    </rPh>
    <phoneticPr fontId="1"/>
  </si>
  <si>
    <t>ホール</t>
    <phoneticPr fontId="1"/>
  </si>
  <si>
    <t>器具数</t>
    <rPh sb="0" eb="3">
      <t>キグスウ</t>
    </rPh>
    <phoneticPr fontId="1"/>
  </si>
  <si>
    <t>FL40（2灯）</t>
    <rPh sb="6" eb="7">
      <t>トウ</t>
    </rPh>
    <phoneticPr fontId="1"/>
  </si>
  <si>
    <t>年間使用時間</t>
    <rPh sb="0" eb="2">
      <t>ネンカン</t>
    </rPh>
    <rPh sb="2" eb="6">
      <t>シヨウジカン</t>
    </rPh>
    <phoneticPr fontId="1"/>
  </si>
  <si>
    <t>排出係数</t>
    <rPh sb="0" eb="4">
      <t>ハイシュツケイスウ</t>
    </rPh>
    <phoneticPr fontId="1"/>
  </si>
  <si>
    <t>導入前</t>
    <rPh sb="0" eb="3">
      <t>ドウニュウマエ</t>
    </rPh>
    <phoneticPr fontId="1"/>
  </si>
  <si>
    <t>導入後</t>
    <rPh sb="0" eb="3">
      <t>ドウニュウゴ</t>
    </rPh>
    <phoneticPr fontId="1"/>
  </si>
  <si>
    <t>CO2削減量(t)</t>
    <rPh sb="3" eb="6">
      <t>サクゲンリョウ</t>
    </rPh>
    <phoneticPr fontId="1"/>
  </si>
  <si>
    <t>冷房年間使用時間</t>
    <rPh sb="0" eb="2">
      <t>レイボウ</t>
    </rPh>
    <rPh sb="2" eb="4">
      <t>ネンカン</t>
    </rPh>
    <rPh sb="4" eb="8">
      <t>シヨウジカン</t>
    </rPh>
    <phoneticPr fontId="1"/>
  </si>
  <si>
    <t>暖房年間使用時間</t>
    <rPh sb="0" eb="2">
      <t>ダンボウ</t>
    </rPh>
    <rPh sb="2" eb="4">
      <t>ネンカン</t>
    </rPh>
    <rPh sb="4" eb="8">
      <t>シヨウジカン</t>
    </rPh>
    <phoneticPr fontId="1"/>
  </si>
  <si>
    <t>事務室</t>
    <rPh sb="0" eb="3">
      <t>ジムシツ</t>
    </rPh>
    <phoneticPr fontId="1"/>
  </si>
  <si>
    <t>年間消費電力(kWh)</t>
    <rPh sb="0" eb="2">
      <t>ネンカン</t>
    </rPh>
    <rPh sb="2" eb="6">
      <t>ショウヒデンリョク</t>
    </rPh>
    <phoneticPr fontId="1"/>
  </si>
  <si>
    <t>エアコン型式</t>
    <rPh sb="4" eb="6">
      <t>カタシキ</t>
    </rPh>
    <phoneticPr fontId="1"/>
  </si>
  <si>
    <t>LED型式</t>
    <rPh sb="3" eb="5">
      <t>カタシキ</t>
    </rPh>
    <phoneticPr fontId="1"/>
  </si>
  <si>
    <t>XLX50-ABC</t>
    <phoneticPr fontId="1"/>
  </si>
  <si>
    <t>XXZ-123ABC</t>
    <phoneticPr fontId="1"/>
  </si>
  <si>
    <t>エアコン型式</t>
    <rPh sb="4" eb="6">
      <t>カタシキ</t>
    </rPh>
    <phoneticPr fontId="1"/>
  </si>
  <si>
    <t>ABC-123XYZ</t>
    <phoneticPr fontId="1"/>
  </si>
  <si>
    <t>記載例</t>
    <rPh sb="0" eb="3">
      <t>キサイレイ</t>
    </rPh>
    <phoneticPr fontId="1"/>
  </si>
  <si>
    <t>日中平均使用時間</t>
    <rPh sb="0" eb="2">
      <t>ニッチュウ</t>
    </rPh>
    <rPh sb="2" eb="4">
      <t>ヘイキン</t>
    </rPh>
    <rPh sb="4" eb="8">
      <t>シヨウジカン</t>
    </rPh>
    <phoneticPr fontId="1"/>
  </si>
  <si>
    <t>入力不要</t>
    <rPh sb="0" eb="4">
      <t>ニュウリョクフヨウ</t>
    </rPh>
    <phoneticPr fontId="1"/>
  </si>
  <si>
    <t>使用状況</t>
    <rPh sb="0" eb="2">
      <t>シヨウ</t>
    </rPh>
    <rPh sb="2" eb="4">
      <t>ジョウキョウ</t>
    </rPh>
    <phoneticPr fontId="1"/>
  </si>
  <si>
    <t>冷房</t>
    <phoneticPr fontId="1"/>
  </si>
  <si>
    <t>暖房</t>
    <phoneticPr fontId="1"/>
  </si>
  <si>
    <t>既存設備</t>
    <rPh sb="0" eb="4">
      <t>キゾンセツビ</t>
    </rPh>
    <phoneticPr fontId="1"/>
  </si>
  <si>
    <t>新設設備</t>
    <rPh sb="0" eb="2">
      <t>シンセツ</t>
    </rPh>
    <rPh sb="2" eb="4">
      <t>セツビ</t>
    </rPh>
    <phoneticPr fontId="1"/>
  </si>
  <si>
    <t>日中平均使用時間</t>
    <rPh sb="0" eb="2">
      <t>ヘイキン</t>
    </rPh>
    <rPh sb="2" eb="6">
      <t>シヨウジカン</t>
    </rPh>
    <phoneticPr fontId="1"/>
  </si>
  <si>
    <t>合計</t>
    <rPh sb="0" eb="2">
      <t>ゴウケイ</t>
    </rPh>
    <phoneticPr fontId="1"/>
  </si>
  <si>
    <t>日中平均
使用時間</t>
    <rPh sb="0" eb="2">
      <t>ニッチュウ</t>
    </rPh>
    <rPh sb="2" eb="4">
      <t>ヘイキン</t>
    </rPh>
    <rPh sb="5" eb="9">
      <t>シヨウジカン</t>
    </rPh>
    <phoneticPr fontId="1"/>
  </si>
  <si>
    <t>年間
使用日数</t>
    <rPh sb="0" eb="2">
      <t>ネンカン</t>
    </rPh>
    <rPh sb="3" eb="7">
      <t>シヨウニッスウ</t>
    </rPh>
    <phoneticPr fontId="1"/>
  </si>
  <si>
    <t>使用状況</t>
    <rPh sb="0" eb="4">
      <t>シヨウジョウキョウ</t>
    </rPh>
    <phoneticPr fontId="1"/>
  </si>
  <si>
    <r>
      <t>消費電力</t>
    </r>
    <r>
      <rPr>
        <b/>
        <sz val="8"/>
        <color theme="1"/>
        <rFont val="メイリオ"/>
        <family val="3"/>
        <charset val="128"/>
      </rPr>
      <t>(W)／台</t>
    </r>
    <rPh sb="0" eb="4">
      <t>ショウヒデンリョク</t>
    </rPh>
    <rPh sb="8" eb="9">
      <t>ダイ</t>
    </rPh>
    <phoneticPr fontId="1"/>
  </si>
  <si>
    <r>
      <t>年間使用電力</t>
    </r>
    <r>
      <rPr>
        <b/>
        <sz val="8"/>
        <color theme="0"/>
        <rFont val="メイリオ"/>
        <family val="3"/>
        <charset val="128"/>
      </rPr>
      <t>（kWh）</t>
    </r>
    <rPh sb="0" eb="2">
      <t>ネンカン</t>
    </rPh>
    <rPh sb="2" eb="6">
      <t>シヨウデンリョク</t>
    </rPh>
    <phoneticPr fontId="1"/>
  </si>
  <si>
    <t>No.</t>
    <phoneticPr fontId="1"/>
  </si>
  <si>
    <t>No.</t>
    <phoneticPr fontId="1"/>
  </si>
  <si>
    <t>①</t>
    <phoneticPr fontId="1"/>
  </si>
  <si>
    <t>計</t>
    <rPh sb="0" eb="1">
      <t>ケイ</t>
    </rPh>
    <phoneticPr fontId="1"/>
  </si>
  <si>
    <t>メーカー</t>
    <phoneticPr fontId="1"/>
  </si>
  <si>
    <t>型番</t>
    <rPh sb="0" eb="2">
      <t>カタバン</t>
    </rPh>
    <phoneticPr fontId="1"/>
  </si>
  <si>
    <t>設置容量</t>
    <rPh sb="0" eb="4">
      <t>セッチヨウリョウ</t>
    </rPh>
    <phoneticPr fontId="1"/>
  </si>
  <si>
    <t>○○</t>
    <phoneticPr fontId="1"/>
  </si>
  <si>
    <t>○○○</t>
    <phoneticPr fontId="1"/>
  </si>
  <si>
    <t>燃料種別</t>
    <rPh sb="0" eb="4">
      <t>ネンリョウシュベツ</t>
    </rPh>
    <phoneticPr fontId="1"/>
  </si>
  <si>
    <t>ガソリン</t>
    <phoneticPr fontId="1"/>
  </si>
  <si>
    <t>軽油</t>
    <rPh sb="0" eb="2">
      <t>ケイユ</t>
    </rPh>
    <phoneticPr fontId="1"/>
  </si>
  <si>
    <t>車名</t>
    <rPh sb="0" eb="2">
      <t>シャメイ</t>
    </rPh>
    <phoneticPr fontId="1"/>
  </si>
  <si>
    <t>年間走行
距離(km)</t>
    <rPh sb="0" eb="2">
      <t>ネンカン</t>
    </rPh>
    <rPh sb="2" eb="4">
      <t>ソウコウ</t>
    </rPh>
    <rPh sb="5" eb="7">
      <t>キョリ</t>
    </rPh>
    <phoneticPr fontId="1"/>
  </si>
  <si>
    <t>1L当たり
走行距離(km)</t>
    <rPh sb="2" eb="3">
      <t>ア</t>
    </rPh>
    <rPh sb="6" eb="8">
      <t>ソウコウ</t>
    </rPh>
    <rPh sb="8" eb="10">
      <t>キョリ</t>
    </rPh>
    <phoneticPr fontId="1"/>
  </si>
  <si>
    <t>年間燃料
使用量(kL)</t>
    <rPh sb="0" eb="2">
      <t>ネンカン</t>
    </rPh>
    <rPh sb="2" eb="4">
      <t>ネンリョウ</t>
    </rPh>
    <rPh sb="5" eb="8">
      <t>シヨウリョウ</t>
    </rPh>
    <phoneticPr fontId="1"/>
  </si>
  <si>
    <t>排出係数
(t/kL)</t>
    <rPh sb="0" eb="4">
      <t>ハイシュツケイスウ</t>
    </rPh>
    <phoneticPr fontId="1"/>
  </si>
  <si>
    <t>年間走行距離(km)</t>
    <rPh sb="0" eb="6">
      <t>ネンカンソウコウキョリ</t>
    </rPh>
    <phoneticPr fontId="1"/>
  </si>
  <si>
    <t>1kWh当たり走行距離(km)</t>
    <rPh sb="4" eb="5">
      <t>ア</t>
    </rPh>
    <rPh sb="7" eb="11">
      <t>ソウコウキョリ</t>
    </rPh>
    <phoneticPr fontId="1"/>
  </si>
  <si>
    <t>ガソリン</t>
  </si>
  <si>
    <t>□□</t>
    <phoneticPr fontId="1"/>
  </si>
  <si>
    <t>□□□</t>
    <phoneticPr fontId="1"/>
  </si>
  <si>
    <t>年間
使用日数</t>
    <rPh sb="0" eb="2">
      <t>ネンカン</t>
    </rPh>
    <rPh sb="3" eb="5">
      <t>シヨウ</t>
    </rPh>
    <rPh sb="5" eb="7">
      <t>ニッスウ</t>
    </rPh>
    <phoneticPr fontId="1"/>
  </si>
  <si>
    <r>
      <t>冷房定格
消費電力</t>
    </r>
    <r>
      <rPr>
        <sz val="9"/>
        <color theme="1"/>
        <rFont val="メイリオ"/>
        <family val="3"/>
        <charset val="128"/>
      </rPr>
      <t>(kW)／台</t>
    </r>
    <rPh sb="0" eb="2">
      <t>レイボウ</t>
    </rPh>
    <rPh sb="2" eb="4">
      <t>テイカク</t>
    </rPh>
    <rPh sb="5" eb="9">
      <t>ショウヒデンリョク</t>
    </rPh>
    <rPh sb="13" eb="14">
      <t>ダイ</t>
    </rPh>
    <phoneticPr fontId="1"/>
  </si>
  <si>
    <r>
      <t>暖房定格消費電力</t>
    </r>
    <r>
      <rPr>
        <sz val="9"/>
        <color theme="1"/>
        <rFont val="メイリオ"/>
        <family val="3"/>
        <charset val="128"/>
      </rPr>
      <t>(kW)／台</t>
    </r>
    <rPh sb="0" eb="2">
      <t>ダンボウ</t>
    </rPh>
    <rPh sb="2" eb="4">
      <t>テイカク</t>
    </rPh>
    <rPh sb="4" eb="8">
      <t>ショウヒデンリョク</t>
    </rPh>
    <rPh sb="13" eb="14">
      <t>ダイ</t>
    </rPh>
    <phoneticPr fontId="1"/>
  </si>
  <si>
    <r>
      <t>冷房定格消費電力</t>
    </r>
    <r>
      <rPr>
        <sz val="9"/>
        <color theme="1"/>
        <rFont val="メイリオ"/>
        <family val="3"/>
        <charset val="128"/>
      </rPr>
      <t>(kW)／台</t>
    </r>
    <rPh sb="0" eb="2">
      <t>レイボウ</t>
    </rPh>
    <rPh sb="2" eb="4">
      <t>テイカク</t>
    </rPh>
    <rPh sb="4" eb="8">
      <t>ショウヒデンリョク</t>
    </rPh>
    <rPh sb="12" eb="13">
      <t>ダイ</t>
    </rPh>
    <phoneticPr fontId="1"/>
  </si>
  <si>
    <r>
      <t>年間消費ガス量(m</t>
    </r>
    <r>
      <rPr>
        <b/>
        <vertAlign val="superscript"/>
        <sz val="11"/>
        <color theme="0"/>
        <rFont val="メイリオ"/>
        <family val="3"/>
        <charset val="128"/>
      </rPr>
      <t>3</t>
    </r>
    <r>
      <rPr>
        <b/>
        <sz val="11"/>
        <color theme="0"/>
        <rFont val="メイリオ"/>
        <family val="3"/>
        <charset val="128"/>
      </rPr>
      <t>)</t>
    </r>
    <rPh sb="0" eb="2">
      <t>ネンカン</t>
    </rPh>
    <rPh sb="2" eb="4">
      <t>ショウヒ</t>
    </rPh>
    <rPh sb="6" eb="7">
      <t>リョウ</t>
    </rPh>
    <phoneticPr fontId="1"/>
  </si>
  <si>
    <r>
      <t>年間排出
CO</t>
    </r>
    <r>
      <rPr>
        <b/>
        <vertAlign val="subscript"/>
        <sz val="11"/>
        <color theme="0"/>
        <rFont val="メイリオ"/>
        <family val="3"/>
        <charset val="128"/>
      </rPr>
      <t>2</t>
    </r>
    <r>
      <rPr>
        <b/>
        <sz val="11"/>
        <color theme="0"/>
        <rFont val="メイリオ"/>
        <family val="3"/>
        <charset val="128"/>
      </rPr>
      <t>（t）</t>
    </r>
    <rPh sb="0" eb="2">
      <t>ネンカン</t>
    </rPh>
    <rPh sb="2" eb="4">
      <t>ハイシュツ</t>
    </rPh>
    <phoneticPr fontId="1"/>
  </si>
  <si>
    <r>
      <t>CO</t>
    </r>
    <r>
      <rPr>
        <b/>
        <vertAlign val="subscript"/>
        <sz val="11"/>
        <color theme="0"/>
        <rFont val="メイリオ"/>
        <family val="3"/>
        <charset val="128"/>
      </rPr>
      <t>2</t>
    </r>
    <r>
      <rPr>
        <b/>
        <sz val="11"/>
        <color theme="0"/>
        <rFont val="メイリオ"/>
        <family val="3"/>
        <charset val="128"/>
      </rPr>
      <t>削減量(t)</t>
    </r>
    <rPh sb="3" eb="6">
      <t>サクゲンリョウ</t>
    </rPh>
    <phoneticPr fontId="1"/>
  </si>
  <si>
    <t>入力不要</t>
    <phoneticPr fontId="1"/>
  </si>
  <si>
    <r>
      <t xml:space="preserve">年間消費
電力
</t>
    </r>
    <r>
      <rPr>
        <sz val="9"/>
        <color theme="0"/>
        <rFont val="メイリオ"/>
        <family val="3"/>
        <charset val="128"/>
      </rPr>
      <t>(kWh)</t>
    </r>
    <rPh sb="0" eb="2">
      <t>ネンカン</t>
    </rPh>
    <rPh sb="2" eb="4">
      <t>ショウヒ</t>
    </rPh>
    <rPh sb="5" eb="7">
      <t>デンリョク</t>
    </rPh>
    <phoneticPr fontId="1"/>
  </si>
  <si>
    <r>
      <t xml:space="preserve">暖房定格
消費電力
</t>
    </r>
    <r>
      <rPr>
        <sz val="9"/>
        <color theme="1"/>
        <rFont val="メイリオ"/>
        <family val="3"/>
        <charset val="128"/>
      </rPr>
      <t>(kW)／台</t>
    </r>
    <rPh sb="0" eb="2">
      <t>ダンボウ</t>
    </rPh>
    <rPh sb="2" eb="4">
      <t>テイカク</t>
    </rPh>
    <rPh sb="5" eb="9">
      <t>ショウヒデンリョク</t>
    </rPh>
    <rPh sb="15" eb="16">
      <t>ダイ</t>
    </rPh>
    <phoneticPr fontId="1"/>
  </si>
  <si>
    <t>入力不要</t>
    <phoneticPr fontId="1"/>
  </si>
  <si>
    <r>
      <t>都市ガス排出係数</t>
    </r>
    <r>
      <rPr>
        <sz val="9"/>
        <color theme="1"/>
        <rFont val="メイリオ"/>
        <family val="3"/>
        <charset val="128"/>
      </rPr>
      <t>(t/千㎥)</t>
    </r>
    <phoneticPr fontId="1"/>
  </si>
  <si>
    <r>
      <t>電気排出係数</t>
    </r>
    <r>
      <rPr>
        <sz val="9"/>
        <color theme="1"/>
        <rFont val="メイリオ"/>
        <family val="3"/>
        <charset val="128"/>
      </rPr>
      <t>(kg/kWh）</t>
    </r>
    <rPh sb="0" eb="2">
      <t>デンキ</t>
    </rPh>
    <rPh sb="2" eb="6">
      <t>ハイシュツケイスウ</t>
    </rPh>
    <phoneticPr fontId="1"/>
  </si>
  <si>
    <r>
      <t>CO</t>
    </r>
    <r>
      <rPr>
        <b/>
        <vertAlign val="subscript"/>
        <sz val="11"/>
        <color theme="0"/>
        <rFont val="メイリオ"/>
        <family val="3"/>
        <charset val="128"/>
      </rPr>
      <t>2</t>
    </r>
    <r>
      <rPr>
        <b/>
        <sz val="11"/>
        <color theme="0"/>
        <rFont val="メイリオ"/>
        <family val="3"/>
        <charset val="128"/>
      </rPr>
      <t xml:space="preserve">削減量 </t>
    </r>
    <r>
      <rPr>
        <b/>
        <sz val="8"/>
        <color theme="0"/>
        <rFont val="メイリオ"/>
        <family val="3"/>
        <charset val="128"/>
      </rPr>
      <t>(t)</t>
    </r>
    <rPh sb="3" eb="6">
      <t>サクゲンリョウ</t>
    </rPh>
    <phoneticPr fontId="1"/>
  </si>
  <si>
    <r>
      <t xml:space="preserve">年間排出
</t>
    </r>
    <r>
      <rPr>
        <b/>
        <sz val="8"/>
        <color theme="0"/>
        <rFont val="メイリオ"/>
        <family val="3"/>
        <charset val="128"/>
      </rPr>
      <t>CO</t>
    </r>
    <r>
      <rPr>
        <b/>
        <vertAlign val="subscript"/>
        <sz val="8"/>
        <color theme="0"/>
        <rFont val="メイリオ"/>
        <family val="3"/>
        <charset val="128"/>
      </rPr>
      <t>2</t>
    </r>
    <r>
      <rPr>
        <b/>
        <sz val="8"/>
        <color theme="0"/>
        <rFont val="メイリオ"/>
        <family val="3"/>
        <charset val="128"/>
      </rPr>
      <t>(t)</t>
    </r>
    <rPh sb="0" eb="2">
      <t>ネンカン</t>
    </rPh>
    <rPh sb="2" eb="4">
      <t>ハイシュツ</t>
    </rPh>
    <phoneticPr fontId="1"/>
  </si>
  <si>
    <r>
      <t xml:space="preserve">年間排出
</t>
    </r>
    <r>
      <rPr>
        <b/>
        <sz val="8"/>
        <color theme="0"/>
        <rFont val="メイリオ"/>
        <family val="3"/>
        <charset val="128"/>
      </rPr>
      <t>CO</t>
    </r>
    <r>
      <rPr>
        <b/>
        <vertAlign val="subscript"/>
        <sz val="8"/>
        <color theme="0"/>
        <rFont val="メイリオ"/>
        <family val="3"/>
        <charset val="128"/>
      </rPr>
      <t>2</t>
    </r>
    <r>
      <rPr>
        <b/>
        <sz val="8"/>
        <color theme="0"/>
        <rFont val="メイリオ"/>
        <family val="3"/>
        <charset val="128"/>
      </rPr>
      <t>（t）</t>
    </r>
    <rPh sb="0" eb="2">
      <t>ネンカン</t>
    </rPh>
    <rPh sb="2" eb="4">
      <t>ハイシュツ</t>
    </rPh>
    <phoneticPr fontId="1"/>
  </si>
  <si>
    <t>年間消費
電力
(kWh)</t>
    <rPh sb="0" eb="2">
      <t>ネンカン</t>
    </rPh>
    <rPh sb="2" eb="4">
      <t>ショウヒ</t>
    </rPh>
    <rPh sb="5" eb="7">
      <t>デンリョク</t>
    </rPh>
    <phoneticPr fontId="1"/>
  </si>
  <si>
    <r>
      <t>年間消費
ガス量
(m</t>
    </r>
    <r>
      <rPr>
        <b/>
        <vertAlign val="superscript"/>
        <sz val="11"/>
        <color theme="0"/>
        <rFont val="メイリオ"/>
        <family val="3"/>
        <charset val="128"/>
      </rPr>
      <t>3</t>
    </r>
    <r>
      <rPr>
        <b/>
        <sz val="11"/>
        <color theme="0"/>
        <rFont val="メイリオ"/>
        <family val="3"/>
        <charset val="128"/>
      </rPr>
      <t>)</t>
    </r>
    <rPh sb="0" eb="2">
      <t>ネンカン</t>
    </rPh>
    <rPh sb="2" eb="4">
      <t>ショウヒ</t>
    </rPh>
    <rPh sb="7" eb="8">
      <t>リョウ</t>
    </rPh>
    <phoneticPr fontId="1"/>
  </si>
  <si>
    <r>
      <t xml:space="preserve">定格消費
電力
</t>
    </r>
    <r>
      <rPr>
        <sz val="9"/>
        <color theme="1"/>
        <rFont val="メイリオ"/>
        <family val="3"/>
        <charset val="128"/>
      </rPr>
      <t>(kW)／台</t>
    </r>
    <rPh sb="0" eb="1">
      <t>サダム</t>
    </rPh>
    <rPh sb="2" eb="4">
      <t>ショウヒ</t>
    </rPh>
    <rPh sb="5" eb="7">
      <t>デンリョク</t>
    </rPh>
    <rPh sb="11" eb="12">
      <t>ダイ</t>
    </rPh>
    <phoneticPr fontId="1"/>
  </si>
  <si>
    <r>
      <t>定格消</t>
    </r>
    <r>
      <rPr>
        <b/>
        <sz val="10"/>
        <color theme="1"/>
        <rFont val="メイリオ"/>
        <family val="3"/>
        <charset val="128"/>
      </rPr>
      <t xml:space="preserve">費
ガス量
</t>
    </r>
    <r>
      <rPr>
        <sz val="9"/>
        <color theme="1"/>
        <rFont val="メイリオ"/>
        <family val="3"/>
        <charset val="128"/>
      </rPr>
      <t>(kW)／台</t>
    </r>
    <phoneticPr fontId="1"/>
  </si>
  <si>
    <r>
      <t xml:space="preserve">定格消費電力
</t>
    </r>
    <r>
      <rPr>
        <sz val="9"/>
        <color theme="1"/>
        <rFont val="メイリオ"/>
        <family val="3"/>
        <charset val="128"/>
      </rPr>
      <t>(kW)／台</t>
    </r>
    <rPh sb="0" eb="2">
      <t>テイカク</t>
    </rPh>
    <rPh sb="2" eb="6">
      <t>ショウヒデンリョク</t>
    </rPh>
    <rPh sb="11" eb="12">
      <t>ダイ</t>
    </rPh>
    <phoneticPr fontId="1"/>
  </si>
  <si>
    <r>
      <t xml:space="preserve">定格消費ガス量
</t>
    </r>
    <r>
      <rPr>
        <sz val="9"/>
        <color theme="1"/>
        <rFont val="メイリオ"/>
        <family val="3"/>
        <charset val="128"/>
      </rPr>
      <t>(kW)／台</t>
    </r>
    <rPh sb="0" eb="2">
      <t>テイカク</t>
    </rPh>
    <rPh sb="2" eb="4">
      <t>ショウヒ</t>
    </rPh>
    <rPh sb="6" eb="7">
      <t>リョウ</t>
    </rPh>
    <rPh sb="12" eb="13">
      <t>ダイ</t>
    </rPh>
    <phoneticPr fontId="1"/>
  </si>
  <si>
    <r>
      <t xml:space="preserve">定格消費
電力
</t>
    </r>
    <r>
      <rPr>
        <sz val="9"/>
        <color theme="1"/>
        <rFont val="メイリオ"/>
        <family val="3"/>
        <charset val="128"/>
      </rPr>
      <t>(kW)／台</t>
    </r>
    <rPh sb="0" eb="2">
      <t>テイカク</t>
    </rPh>
    <rPh sb="2" eb="4">
      <t>ショウヒ</t>
    </rPh>
    <rPh sb="5" eb="7">
      <t>デンリョク</t>
    </rPh>
    <rPh sb="12" eb="13">
      <t>ダイ</t>
    </rPh>
    <phoneticPr fontId="1"/>
  </si>
  <si>
    <r>
      <t xml:space="preserve">定格消費
ガス量
</t>
    </r>
    <r>
      <rPr>
        <sz val="9"/>
        <color theme="1"/>
        <rFont val="メイリオ"/>
        <family val="3"/>
        <charset val="128"/>
      </rPr>
      <t>(kW)／台</t>
    </r>
    <rPh sb="0" eb="2">
      <t>テイカク</t>
    </rPh>
    <rPh sb="2" eb="4">
      <t>ショウヒ</t>
    </rPh>
    <rPh sb="7" eb="8">
      <t>リョウ</t>
    </rPh>
    <rPh sb="13" eb="14">
      <t>ダイ</t>
    </rPh>
    <phoneticPr fontId="1"/>
  </si>
  <si>
    <t>自動入力用</t>
    <rPh sb="0" eb="5">
      <t>ジドウニュウリョクヨウ</t>
    </rPh>
    <phoneticPr fontId="1"/>
  </si>
  <si>
    <t>新設設備</t>
    <rPh sb="0" eb="4">
      <t>シンセツセツビ</t>
    </rPh>
    <phoneticPr fontId="1"/>
  </si>
  <si>
    <t>★記載要領★</t>
    <rPh sb="1" eb="3">
      <t>キサイ</t>
    </rPh>
    <rPh sb="3" eb="5">
      <t>ヨウリョウ</t>
    </rPh>
    <phoneticPr fontId="1"/>
  </si>
  <si>
    <r>
      <t xml:space="preserve">発電容量
</t>
    </r>
    <r>
      <rPr>
        <sz val="9"/>
        <color theme="0"/>
        <rFont val="メイリオ"/>
        <family val="3"/>
        <charset val="128"/>
      </rPr>
      <t>(kWh)</t>
    </r>
    <rPh sb="0" eb="4">
      <t>ハツデンヨウリョウ</t>
    </rPh>
    <phoneticPr fontId="1"/>
  </si>
  <si>
    <r>
      <rPr>
        <b/>
        <sz val="11"/>
        <color theme="0"/>
        <rFont val="メイリオ"/>
        <family val="3"/>
        <charset val="128"/>
      </rPr>
      <t>排出係数</t>
    </r>
    <r>
      <rPr>
        <sz val="9"/>
        <color theme="0"/>
        <rFont val="メイリオ"/>
        <family val="3"/>
        <charset val="128"/>
      </rPr>
      <t xml:space="preserve">
(kg/kWh)</t>
    </r>
    <rPh sb="0" eb="4">
      <t>ハイシュツケイスウ</t>
    </rPh>
    <phoneticPr fontId="1"/>
  </si>
  <si>
    <r>
      <rPr>
        <b/>
        <sz val="11"/>
        <color theme="0"/>
        <rFont val="メイリオ"/>
        <family val="3"/>
        <charset val="128"/>
      </rPr>
      <t>CO</t>
    </r>
    <r>
      <rPr>
        <b/>
        <vertAlign val="subscript"/>
        <sz val="11"/>
        <color theme="0"/>
        <rFont val="メイリオ"/>
        <family val="3"/>
        <charset val="128"/>
      </rPr>
      <t>2</t>
    </r>
    <r>
      <rPr>
        <b/>
        <sz val="11"/>
        <color theme="0"/>
        <rFont val="メイリオ"/>
        <family val="3"/>
        <charset val="128"/>
      </rPr>
      <t>削減量</t>
    </r>
    <r>
      <rPr>
        <sz val="9"/>
        <color theme="0"/>
        <rFont val="メイリオ"/>
        <family val="3"/>
        <charset val="128"/>
      </rPr>
      <t xml:space="preserve">
(ｔ)</t>
    </r>
    <rPh sb="3" eb="6">
      <t>サクゲンリョウ</t>
    </rPh>
    <phoneticPr fontId="1"/>
  </si>
  <si>
    <t>新規設備</t>
    <rPh sb="0" eb="2">
      <t>シンキ</t>
    </rPh>
    <rPh sb="2" eb="4">
      <t>セツビ</t>
    </rPh>
    <phoneticPr fontId="1"/>
  </si>
  <si>
    <t>入力不要</t>
    <rPh sb="0" eb="4">
      <t>ニュウリョクフヨウ</t>
    </rPh>
    <phoneticPr fontId="1"/>
  </si>
  <si>
    <t>入力不要</t>
    <phoneticPr fontId="1"/>
  </si>
  <si>
    <r>
      <t xml:space="preserve">燃料
</t>
    </r>
    <r>
      <rPr>
        <b/>
        <sz val="6"/>
        <color rgb="FFFF0000"/>
        <rFont val="メイリオ"/>
        <family val="3"/>
        <charset val="128"/>
      </rPr>
      <t>※リスト選択</t>
    </r>
    <rPh sb="0" eb="2">
      <t>ネンリョウ</t>
    </rPh>
    <phoneticPr fontId="1"/>
  </si>
  <si>
    <r>
      <t xml:space="preserve">排出係数
</t>
    </r>
    <r>
      <rPr>
        <b/>
        <sz val="10"/>
        <color theme="0"/>
        <rFont val="メイリオ"/>
        <family val="3"/>
        <charset val="128"/>
      </rPr>
      <t>(kg/kWh)</t>
    </r>
    <rPh sb="0" eb="4">
      <t>ハイシュツケイスウ</t>
    </rPh>
    <phoneticPr fontId="1"/>
  </si>
  <si>
    <t>年間電気
使用量
(kWh）</t>
    <rPh sb="0" eb="2">
      <t>ネンカン</t>
    </rPh>
    <rPh sb="2" eb="4">
      <t>デンキ</t>
    </rPh>
    <rPh sb="5" eb="8">
      <t>シヨウリョウ</t>
    </rPh>
    <phoneticPr fontId="1"/>
  </si>
  <si>
    <r>
      <t>年間排出
CO</t>
    </r>
    <r>
      <rPr>
        <b/>
        <vertAlign val="subscript"/>
        <sz val="11"/>
        <color theme="0"/>
        <rFont val="メイリオ"/>
        <family val="3"/>
        <charset val="128"/>
      </rPr>
      <t>2</t>
    </r>
    <r>
      <rPr>
        <b/>
        <sz val="11"/>
        <color theme="0"/>
        <rFont val="メイリオ"/>
        <family val="3"/>
        <charset val="128"/>
      </rPr>
      <t>(t)</t>
    </r>
    <rPh sb="0" eb="2">
      <t>ネンカン</t>
    </rPh>
    <rPh sb="2" eb="4">
      <t>ハイシュツ</t>
    </rPh>
    <phoneticPr fontId="1"/>
  </si>
  <si>
    <t>一日の平均使用時間</t>
    <rPh sb="0" eb="2">
      <t>イチニチ</t>
    </rPh>
    <rPh sb="3" eb="5">
      <t>ヘイキン</t>
    </rPh>
    <rPh sb="5" eb="9">
      <t>シヨウジカン</t>
    </rPh>
    <phoneticPr fontId="1"/>
  </si>
  <si>
    <t>冷凍冷蔵設備 型式</t>
    <rPh sb="0" eb="2">
      <t>レイトウ</t>
    </rPh>
    <rPh sb="2" eb="4">
      <t>レイゾウ</t>
    </rPh>
    <rPh sb="4" eb="6">
      <t>セツビ</t>
    </rPh>
    <rPh sb="7" eb="9">
      <t>カタシキ</t>
    </rPh>
    <phoneticPr fontId="1"/>
  </si>
  <si>
    <t>冷凍冷蔵設備 型式</t>
    <rPh sb="0" eb="6">
      <t>レイトウレイゾウセツビ</t>
    </rPh>
    <rPh sb="7" eb="9">
      <t>カタシキ</t>
    </rPh>
    <phoneticPr fontId="1"/>
  </si>
  <si>
    <r>
      <t xml:space="preserve">消費電力（冷却時）
</t>
    </r>
    <r>
      <rPr>
        <sz val="9"/>
        <color theme="1"/>
        <rFont val="メイリオ"/>
        <family val="3"/>
        <charset val="128"/>
      </rPr>
      <t>(kW)／台</t>
    </r>
    <rPh sb="0" eb="4">
      <t>ショウヒデンリョク</t>
    </rPh>
    <rPh sb="5" eb="8">
      <t>レイキャクジ</t>
    </rPh>
    <rPh sb="14" eb="15">
      <t>ダイ</t>
    </rPh>
    <phoneticPr fontId="1"/>
  </si>
  <si>
    <r>
      <t xml:space="preserve">消費電力(冷却時)
</t>
    </r>
    <r>
      <rPr>
        <sz val="9"/>
        <color theme="1"/>
        <rFont val="メイリオ"/>
        <family val="3"/>
        <charset val="128"/>
      </rPr>
      <t>(kW)／台</t>
    </r>
    <rPh sb="0" eb="4">
      <t>ショウヒデンリョク</t>
    </rPh>
    <rPh sb="5" eb="8">
      <t>レイキャクジ</t>
    </rPh>
    <phoneticPr fontId="1"/>
  </si>
  <si>
    <t>厨房</t>
    <rPh sb="0" eb="2">
      <t>チュウボウ</t>
    </rPh>
    <phoneticPr fontId="1"/>
  </si>
  <si>
    <r>
      <t xml:space="preserve">年間消費
電力
</t>
    </r>
    <r>
      <rPr>
        <b/>
        <sz val="9"/>
        <color theme="0"/>
        <rFont val="メイリオ"/>
        <family val="3"/>
        <charset val="128"/>
      </rPr>
      <t>(kWh)</t>
    </r>
    <rPh sb="0" eb="2">
      <t>ネンカン</t>
    </rPh>
    <rPh sb="2" eb="4">
      <t>ショウヒ</t>
    </rPh>
    <rPh sb="5" eb="7">
      <t>デンリョク</t>
    </rPh>
    <phoneticPr fontId="1"/>
  </si>
  <si>
    <t>冷凍冷蔵設備年間使用時間</t>
    <rPh sb="0" eb="6">
      <t>レイトウレイゾウセツビ</t>
    </rPh>
    <rPh sb="6" eb="8">
      <t>ネンカン</t>
    </rPh>
    <rPh sb="8" eb="12">
      <t>シヨウジカン</t>
    </rPh>
    <phoneticPr fontId="1"/>
  </si>
  <si>
    <t>温室効果ガスの削減見込み量を計算した書類</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</si>
</sst>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kW&quot;"/>
    <numFmt numFmtId="177" formatCode="0.0"/>
  </numFmts>
  <fonts count="30">
    <font>
      <sz val="11"/>
      <color theme="1"/>
      <name val="Yu Gothic"/>
      <family val="2"/>
      <scheme val="minor"/>
    </font>
    <font>
      <sz val="6"/>
      <name val="Yu Gothic"/>
      <family val="3"/>
      <charset val="128"/>
      <scheme val="minor"/>
    </font>
    <font>
      <b/>
      <sz val="11"/>
      <color rgb="FFFF0000"/>
      <name val="メイリオ"/>
      <family val="3"/>
      <charset val="128"/>
    </font>
    <font>
      <b/>
      <sz val="11"/>
      <color theme="1"/>
      <name val="メイリオ"/>
      <family val="3"/>
      <charset val="128"/>
    </font>
    <font>
      <b/>
      <sz val="11"/>
      <color theme="0"/>
      <name val="メイリオ"/>
      <family val="3"/>
      <charset val="128"/>
    </font>
    <font>
      <sz val="11"/>
      <color theme="1"/>
      <name val="メイリオ"/>
      <family val="3"/>
      <charset val="128"/>
    </font>
    <font>
      <b/>
      <sz val="14"/>
      <color rgb="FFFF0000"/>
      <name val="メイリオ"/>
      <family val="3"/>
      <charset val="128"/>
    </font>
    <font>
      <b/>
      <sz val="8"/>
      <color theme="1"/>
      <name val="メイリオ"/>
      <family val="3"/>
      <charset val="128"/>
    </font>
    <font>
      <b/>
      <sz val="8"/>
      <color theme="0"/>
      <name val="メイリオ"/>
      <family val="3"/>
      <charset val="128"/>
    </font>
    <font>
      <b/>
      <sz val="11"/>
      <color theme="0" tint="-0.249977111117893"/>
      <name val="メイリオ"/>
      <family val="3"/>
      <charset val="128"/>
    </font>
    <font>
      <b/>
      <sz val="12"/>
      <color rgb="FFFF0000"/>
      <name val="メイリオ"/>
      <family val="3"/>
      <charset val="128"/>
    </font>
    <font>
      <sz val="11"/>
      <color rgb="FFFF0000"/>
      <name val="メイリオ"/>
      <family val="3"/>
      <charset val="128"/>
    </font>
    <font>
      <sz val="12"/>
      <color rgb="FFFF0000"/>
      <name val="メイリオ"/>
      <family val="3"/>
      <charset val="128"/>
    </font>
    <font>
      <b/>
      <sz val="9"/>
      <color indexed="81"/>
      <name val="MS P ゴシック"/>
      <family val="3"/>
      <charset val="128"/>
    </font>
    <font>
      <sz val="9"/>
      <color theme="1"/>
      <name val="メイリオ"/>
      <family val="3"/>
      <charset val="128"/>
    </font>
    <font>
      <b/>
      <sz val="10"/>
      <color theme="1"/>
      <name val="メイリオ"/>
      <family val="3"/>
      <charset val="128"/>
    </font>
    <font>
      <b/>
      <sz val="9"/>
      <color theme="1"/>
      <name val="メイリオ"/>
      <family val="3"/>
      <charset val="128"/>
    </font>
    <font>
      <b/>
      <vertAlign val="superscript"/>
      <sz val="11"/>
      <color theme="0"/>
      <name val="メイリオ"/>
      <family val="3"/>
      <charset val="128"/>
    </font>
    <font>
      <b/>
      <vertAlign val="subscript"/>
      <sz val="11"/>
      <color theme="0"/>
      <name val="メイリオ"/>
      <family val="3"/>
      <charset val="128"/>
    </font>
    <font>
      <sz val="9"/>
      <color theme="0"/>
      <name val="メイリオ"/>
      <family val="3"/>
      <charset val="128"/>
    </font>
    <font>
      <sz val="9"/>
      <color indexed="81"/>
      <name val="メイリオ"/>
      <family val="3"/>
      <charset val="128"/>
    </font>
    <font>
      <b/>
      <vertAlign val="subscript"/>
      <sz val="8"/>
      <color theme="0"/>
      <name val="メイリオ"/>
      <family val="3"/>
      <charset val="128"/>
    </font>
    <font>
      <b/>
      <sz val="11"/>
      <color theme="3"/>
      <name val="メイリオ"/>
      <family val="3"/>
      <charset val="128"/>
    </font>
    <font>
      <b/>
      <sz val="14"/>
      <color theme="3"/>
      <name val="メイリオ"/>
      <family val="3"/>
      <charset val="128"/>
    </font>
    <font>
      <b/>
      <sz val="28"/>
      <color rgb="FFFF0000"/>
      <name val="メイリオ"/>
      <family val="3"/>
      <charset val="128"/>
    </font>
    <font>
      <b/>
      <sz val="20"/>
      <color theme="1"/>
      <name val="メイリオ"/>
      <family val="3"/>
      <charset val="128"/>
    </font>
    <font>
      <b/>
      <sz val="6"/>
      <color rgb="FFFF0000"/>
      <name val="メイリオ"/>
      <family val="3"/>
      <charset val="128"/>
    </font>
    <font>
      <b/>
      <sz val="10"/>
      <color theme="0"/>
      <name val="メイリオ"/>
      <family val="3"/>
      <charset val="128"/>
    </font>
    <font>
      <b/>
      <sz val="12"/>
      <color theme="0"/>
      <name val="メイリオ"/>
      <family val="3"/>
      <charset val="128"/>
    </font>
    <font>
      <b/>
      <sz val="9"/>
      <color theme="0"/>
      <name val="メイリオ"/>
      <family val="3"/>
      <charset val="128"/>
    </font>
  </fonts>
  <fills count="11">
    <fill>
      <patternFill patternType="none"/>
    </fill>
    <fill>
      <patternFill patternType="gray125"/>
    </fill>
    <fill>
      <patternFill patternType="solid">
        <fgColor theme="2" tint="-9.9978637043366805E-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59999389629810485"/>
        <bgColor indexed="64"/>
      </patternFill>
    </fill>
  </fills>
  <borders count="6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style="double">
        <color theme="1" tint="0.499984740745262"/>
      </bottom>
      <diagonal/>
    </border>
    <border>
      <left/>
      <right style="thin">
        <color theme="1" tint="0.499984740745262"/>
      </right>
      <top style="thin">
        <color theme="1" tint="0.499984740745262"/>
      </top>
      <bottom style="double">
        <color theme="1" tint="0.499984740745262"/>
      </bottom>
      <diagonal/>
    </border>
    <border>
      <left style="thin">
        <color theme="1" tint="0.499984740745262"/>
      </left>
      <right/>
      <top style="thin">
        <color theme="1" tint="0.499984740745262"/>
      </top>
      <bottom style="double">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style="thin">
        <color theme="1" tint="0.499984740745262"/>
      </left>
      <right/>
      <top style="medium">
        <color theme="1" tint="0.499984740745262"/>
      </top>
      <bottom/>
      <diagonal/>
    </border>
    <border>
      <left/>
      <right/>
      <top style="medium">
        <color theme="1" tint="0.499984740745262"/>
      </top>
      <bottom/>
      <diagonal/>
    </border>
    <border>
      <left/>
      <right style="thin">
        <color theme="1" tint="0.499984740745262"/>
      </right>
      <top style="medium">
        <color theme="1" tint="0.499984740745262"/>
      </top>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double">
        <color theme="1" tint="0.499984740745262"/>
      </bottom>
      <diagonal/>
    </border>
    <border>
      <left style="thin">
        <color theme="1" tint="0.499984740745262"/>
      </left>
      <right style="medium">
        <color theme="1" tint="0.499984740745262"/>
      </right>
      <top style="thin">
        <color theme="1" tint="0.499984740745262"/>
      </top>
      <bottom style="double">
        <color theme="1" tint="0.499984740745262"/>
      </bottom>
      <diagonal/>
    </border>
    <border>
      <left style="medium">
        <color theme="1" tint="0.499984740745262"/>
      </left>
      <right style="thin">
        <color theme="1" tint="0.499984740745262"/>
      </right>
      <top/>
      <bottom style="medium">
        <color theme="1" tint="0.499984740745262"/>
      </bottom>
      <diagonal/>
    </border>
    <border>
      <left style="thin">
        <color theme="1" tint="0.499984740745262"/>
      </left>
      <right style="thin">
        <color theme="1" tint="0.499984740745262"/>
      </right>
      <top/>
      <bottom style="medium">
        <color theme="1" tint="0.499984740745262"/>
      </bottom>
      <diagonal/>
    </border>
    <border>
      <left style="thin">
        <color theme="1" tint="0.499984740745262"/>
      </left>
      <right style="medium">
        <color theme="1" tint="0.499984740745262"/>
      </right>
      <top/>
      <bottom style="medium">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right style="thin">
        <color theme="1" tint="0.499984740745262"/>
      </right>
      <top/>
      <bottom style="medium">
        <color theme="1" tint="0.499984740745262"/>
      </bottom>
      <diagonal/>
    </border>
    <border>
      <left style="medium">
        <color theme="1" tint="0.499984740745262"/>
      </left>
      <right/>
      <top/>
      <bottom style="medium">
        <color theme="1" tint="0.499984740745262"/>
      </bottom>
      <diagonal/>
    </border>
    <border>
      <left/>
      <right style="medium">
        <color theme="1" tint="0.499984740745262"/>
      </right>
      <top/>
      <bottom/>
      <diagonal/>
    </border>
    <border>
      <left style="thin">
        <color indexed="64"/>
      </left>
      <right style="thin">
        <color indexed="64"/>
      </right>
      <top/>
      <bottom style="thin">
        <color indexed="64"/>
      </bottom>
      <diagonal/>
    </border>
    <border>
      <left style="thin">
        <color theme="1" tint="0.499984740745262"/>
      </left>
      <right/>
      <top/>
      <bottom/>
      <diagonal/>
    </border>
    <border>
      <left/>
      <right style="medium">
        <color theme="1" tint="0.499984740745262"/>
      </right>
      <top style="medium">
        <color theme="1" tint="0.499984740745262"/>
      </top>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style="thin">
        <color auto="1"/>
      </left>
      <right/>
      <top style="medium">
        <color theme="1" tint="0.499984740745262"/>
      </top>
      <bottom/>
      <diagonal/>
    </border>
    <border>
      <left/>
      <right style="thin">
        <color auto="1"/>
      </right>
      <top style="medium">
        <color theme="1" tint="0.499984740745262"/>
      </top>
      <bottom/>
      <diagonal/>
    </border>
    <border>
      <left style="medium">
        <color theme="1" tint="0.499984740745262"/>
      </left>
      <right/>
      <top/>
      <bottom style="thin">
        <color theme="1" tint="0.499984740745262"/>
      </bottom>
      <diagonal/>
    </border>
    <border>
      <left style="medium">
        <color theme="1" tint="0.499984740745262"/>
      </left>
      <right/>
      <top style="double">
        <color theme="1" tint="0.499984740745262"/>
      </top>
      <bottom style="medium">
        <color theme="1" tint="0.499984740745262"/>
      </bottom>
      <diagonal/>
    </border>
    <border>
      <left/>
      <right style="thin">
        <color theme="1" tint="0.499984740745262"/>
      </right>
      <top style="double">
        <color theme="1" tint="0.499984740745262"/>
      </top>
      <bottom style="medium">
        <color theme="1" tint="0.499984740745262"/>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right/>
      <top/>
      <bottom style="medium">
        <color theme="1" tint="0.499984740745262"/>
      </bottom>
      <diagonal/>
    </border>
    <border>
      <left style="thin">
        <color theme="1" tint="0.499984740745262"/>
      </left>
      <right/>
      <top style="double">
        <color theme="1" tint="0.499984740745262"/>
      </top>
      <bottom style="medium">
        <color theme="1" tint="0.499984740745262"/>
      </bottom>
      <diagonal/>
    </border>
    <border>
      <left/>
      <right/>
      <top style="thin">
        <color theme="1" tint="0.499984740745262"/>
      </top>
      <bottom style="thin">
        <color theme="1" tint="0.499984740745262"/>
      </bottom>
      <diagonal/>
    </border>
    <border>
      <left style="medium">
        <color theme="1" tint="0.499984740745262"/>
      </left>
      <right/>
      <top/>
      <bottom/>
      <diagonal/>
    </border>
    <border>
      <left/>
      <right style="medium">
        <color theme="1" tint="0.499984740745262"/>
      </right>
      <top/>
      <bottom style="thin">
        <color theme="1" tint="0.499984740745262"/>
      </bottom>
      <diagonal/>
    </border>
  </borders>
  <cellStyleXfs count="1">
    <xf numFmtId="0" fontId="0" fillId="0" borderId="0"/>
  </cellStyleXfs>
  <cellXfs count="281">
    <xf numFmtId="0" fontId="0" fillId="0" borderId="0" xfId="0"/>
    <xf numFmtId="0" fontId="2" fillId="0" borderId="0" xfId="0" applyFont="1" applyBorder="1" applyAlignment="1">
      <alignment horizontal="center" vertical="center"/>
    </xf>
    <xf numFmtId="0" fontId="5" fillId="0" borderId="0" xfId="0" applyFont="1"/>
    <xf numFmtId="0" fontId="5" fillId="0" borderId="0" xfId="0" applyFont="1" applyBorder="1"/>
    <xf numFmtId="0" fontId="3" fillId="0" borderId="0" xfId="0" applyFont="1"/>
    <xf numFmtId="0" fontId="3" fillId="0" borderId="0" xfId="0" applyFont="1" applyBorder="1"/>
    <xf numFmtId="0" fontId="3" fillId="0" borderId="6" xfId="0" applyFont="1" applyBorder="1" applyProtection="1">
      <protection locked="0"/>
    </xf>
    <xf numFmtId="0" fontId="3" fillId="0" borderId="4" xfId="0" applyFont="1" applyBorder="1"/>
    <xf numFmtId="0" fontId="3" fillId="0" borderId="13" xfId="0" applyFont="1" applyBorder="1" applyProtection="1">
      <protection locked="0"/>
    </xf>
    <xf numFmtId="0" fontId="2" fillId="0" borderId="0" xfId="0" applyFont="1" applyBorder="1" applyAlignment="1">
      <alignment horizontal="center"/>
    </xf>
    <xf numFmtId="0" fontId="3" fillId="0" borderId="0" xfId="0" applyFont="1" applyFill="1"/>
    <xf numFmtId="0" fontId="6" fillId="0" borderId="0" xfId="0" applyFont="1" applyFill="1" applyBorder="1" applyAlignment="1">
      <alignment horizontal="left" vertical="center"/>
    </xf>
    <xf numFmtId="0" fontId="3" fillId="0" borderId="0" xfId="0" applyFont="1" applyFill="1" applyAlignment="1">
      <alignment horizontal="left"/>
    </xf>
    <xf numFmtId="0" fontId="4" fillId="0" borderId="0" xfId="0" applyFont="1"/>
    <xf numFmtId="0" fontId="3" fillId="0" borderId="7" xfId="0" applyFont="1" applyBorder="1" applyProtection="1">
      <protection locked="0"/>
    </xf>
    <xf numFmtId="0" fontId="3" fillId="0" borderId="0" xfId="0" applyFont="1" applyAlignment="1">
      <alignment vertical="center"/>
    </xf>
    <xf numFmtId="0" fontId="3" fillId="0" borderId="0" xfId="0" applyFont="1" applyAlignment="1"/>
    <xf numFmtId="0" fontId="5" fillId="0" borderId="0" xfId="0" applyFont="1" applyAlignment="1"/>
    <xf numFmtId="0" fontId="11" fillId="0" borderId="0" xfId="0" applyFont="1" applyFill="1" applyBorder="1" applyAlignment="1">
      <alignment horizontal="center"/>
    </xf>
    <xf numFmtId="0" fontId="3" fillId="0" borderId="22" xfId="0" applyFont="1" applyBorder="1" applyProtection="1">
      <protection locked="0"/>
    </xf>
    <xf numFmtId="0" fontId="3" fillId="0" borderId="24" xfId="0" applyFont="1" applyBorder="1" applyProtection="1">
      <protection locked="0"/>
    </xf>
    <xf numFmtId="0" fontId="3" fillId="0" borderId="25" xfId="0" applyFont="1" applyBorder="1" applyProtection="1">
      <protection locked="0"/>
    </xf>
    <xf numFmtId="0" fontId="4" fillId="6" borderId="27" xfId="0" applyFont="1" applyFill="1" applyBorder="1" applyAlignment="1">
      <alignment horizontal="center"/>
    </xf>
    <xf numFmtId="0" fontId="9" fillId="6" borderId="28" xfId="0" applyFont="1" applyFill="1" applyBorder="1"/>
    <xf numFmtId="0" fontId="2" fillId="7" borderId="7" xfId="0" applyFont="1" applyFill="1" applyBorder="1" applyAlignment="1"/>
    <xf numFmtId="0" fontId="3" fillId="4" borderId="34" xfId="0" applyFont="1" applyFill="1" applyBorder="1" applyAlignment="1">
      <alignment horizontal="center" vertical="center" wrapText="1"/>
    </xf>
    <xf numFmtId="0" fontId="4" fillId="6" borderId="34"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34"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3" fillId="3" borderId="34" xfId="0" applyFont="1" applyFill="1" applyBorder="1" applyAlignment="1">
      <alignment horizontal="center" vertical="center"/>
    </xf>
    <xf numFmtId="0" fontId="3" fillId="3" borderId="34" xfId="0" applyFont="1" applyFill="1" applyBorder="1" applyAlignment="1">
      <alignment horizontal="center" vertical="center" wrapText="1"/>
    </xf>
    <xf numFmtId="0" fontId="4" fillId="6" borderId="28" xfId="0" applyFont="1" applyFill="1" applyBorder="1"/>
    <xf numFmtId="0" fontId="4" fillId="6" borderId="28" xfId="0" applyFont="1" applyFill="1" applyBorder="1" applyAlignment="1">
      <alignment horizontal="left"/>
    </xf>
    <xf numFmtId="0" fontId="3" fillId="0" borderId="10" xfId="0" applyFont="1" applyBorder="1" applyProtection="1">
      <protection locked="0"/>
    </xf>
    <xf numFmtId="0" fontId="3" fillId="0" borderId="8" xfId="0" applyFont="1" applyBorder="1" applyProtection="1">
      <protection locked="0"/>
    </xf>
    <xf numFmtId="0" fontId="3" fillId="0" borderId="15" xfId="0" applyFont="1" applyBorder="1" applyProtection="1">
      <protection locked="0"/>
    </xf>
    <xf numFmtId="0" fontId="3" fillId="0" borderId="11" xfId="0" applyFont="1" applyBorder="1" applyProtection="1">
      <protection locked="0"/>
    </xf>
    <xf numFmtId="0" fontId="3" fillId="0" borderId="9" xfId="0" applyFont="1" applyBorder="1" applyProtection="1">
      <protection locked="0"/>
    </xf>
    <xf numFmtId="0" fontId="3" fillId="0" borderId="14" xfId="0" applyFont="1" applyBorder="1" applyProtection="1">
      <protection locked="0"/>
    </xf>
    <xf numFmtId="0" fontId="3" fillId="0" borderId="11" xfId="0" applyFont="1" applyFill="1" applyBorder="1" applyAlignment="1" applyProtection="1">
      <alignment horizontal="left"/>
      <protection locked="0"/>
    </xf>
    <xf numFmtId="0" fontId="3" fillId="0" borderId="9" xfId="0" applyFont="1" applyFill="1" applyBorder="1" applyAlignment="1" applyProtection="1">
      <alignment horizontal="left"/>
      <protection locked="0"/>
    </xf>
    <xf numFmtId="0" fontId="3" fillId="0" borderId="14" xfId="0" applyFont="1" applyFill="1" applyBorder="1" applyAlignment="1" applyProtection="1">
      <alignment horizontal="left"/>
      <protection locked="0"/>
    </xf>
    <xf numFmtId="0" fontId="2" fillId="7" borderId="10" xfId="0" applyFont="1" applyFill="1" applyBorder="1" applyAlignment="1"/>
    <xf numFmtId="0" fontId="2" fillId="7" borderId="11" xfId="0" applyFont="1" applyFill="1" applyBorder="1" applyAlignment="1"/>
    <xf numFmtId="0" fontId="2" fillId="7" borderId="11" xfId="0" applyFont="1" applyFill="1" applyBorder="1" applyAlignment="1">
      <alignment horizontal="left"/>
    </xf>
    <xf numFmtId="0" fontId="3" fillId="0" borderId="11" xfId="0" applyFont="1" applyFill="1" applyBorder="1" applyProtection="1">
      <protection locked="0"/>
    </xf>
    <xf numFmtId="0" fontId="3" fillId="0" borderId="9" xfId="0" applyFont="1" applyFill="1" applyBorder="1" applyProtection="1">
      <protection locked="0"/>
    </xf>
    <xf numFmtId="0" fontId="3" fillId="0" borderId="14" xfId="0" applyFont="1" applyFill="1" applyBorder="1" applyProtection="1">
      <protection locked="0"/>
    </xf>
    <xf numFmtId="0" fontId="2" fillId="7" borderId="7" xfId="0" applyFont="1" applyFill="1" applyBorder="1"/>
    <xf numFmtId="0" fontId="2" fillId="7" borderId="10" xfId="0" applyFont="1" applyFill="1" applyBorder="1"/>
    <xf numFmtId="0" fontId="2" fillId="7" borderId="11" xfId="0" applyFont="1" applyFill="1" applyBorder="1"/>
    <xf numFmtId="0" fontId="4" fillId="6" borderId="34" xfId="0" applyFont="1" applyFill="1" applyBorder="1" applyAlignment="1">
      <alignment vertical="center" wrapText="1"/>
    </xf>
    <xf numFmtId="0" fontId="3" fillId="3" borderId="33" xfId="0" applyFont="1" applyFill="1" applyBorder="1" applyAlignment="1">
      <alignment horizontal="center" vertical="center"/>
    </xf>
    <xf numFmtId="0" fontId="3" fillId="4" borderId="34" xfId="0" applyFont="1" applyFill="1" applyBorder="1" applyAlignment="1">
      <alignment horizontal="center" vertical="center"/>
    </xf>
    <xf numFmtId="0" fontId="3" fillId="3" borderId="22" xfId="0" applyFont="1" applyFill="1" applyBorder="1" applyAlignment="1">
      <alignment vertical="center"/>
    </xf>
    <xf numFmtId="0" fontId="2" fillId="7" borderId="22" xfId="0" applyFont="1" applyFill="1" applyBorder="1" applyAlignment="1">
      <alignment horizontal="center" vertical="center"/>
    </xf>
    <xf numFmtId="0" fontId="3" fillId="0" borderId="0" xfId="0" applyFont="1" applyAlignment="1">
      <alignment horizontal="center" vertical="center"/>
    </xf>
    <xf numFmtId="0" fontId="4" fillId="6" borderId="36" xfId="0" applyFont="1" applyFill="1" applyBorder="1" applyAlignment="1">
      <alignment horizontal="center" vertical="center" wrapText="1"/>
    </xf>
    <xf numFmtId="0" fontId="5" fillId="0" borderId="0" xfId="0" applyFont="1" applyAlignment="1">
      <alignment horizontal="center" vertical="center" wrapText="1"/>
    </xf>
    <xf numFmtId="0" fontId="3" fillId="5" borderId="10" xfId="0" applyFont="1" applyFill="1" applyBorder="1" applyAlignment="1">
      <alignment vertical="center"/>
    </xf>
    <xf numFmtId="0" fontId="3" fillId="4" borderId="10" xfId="0" applyFont="1" applyFill="1" applyBorder="1" applyAlignment="1">
      <alignment vertical="center"/>
    </xf>
    <xf numFmtId="0" fontId="5" fillId="0" borderId="0" xfId="0" applyFont="1" applyFill="1" applyAlignment="1"/>
    <xf numFmtId="0" fontId="5" fillId="7" borderId="6" xfId="0" applyFont="1" applyFill="1" applyBorder="1" applyAlignment="1">
      <alignment horizontal="center" vertical="center" wrapText="1"/>
    </xf>
    <xf numFmtId="0" fontId="5" fillId="7" borderId="6" xfId="0" applyFont="1" applyFill="1" applyBorder="1" applyAlignment="1">
      <alignment horizontal="center" vertical="center"/>
    </xf>
    <xf numFmtId="0" fontId="16" fillId="7" borderId="6" xfId="0" applyFont="1" applyFill="1" applyBorder="1" applyAlignment="1">
      <alignment vertical="center" wrapText="1"/>
    </xf>
    <xf numFmtId="0" fontId="16" fillId="7" borderId="6" xfId="0" applyFont="1" applyFill="1" applyBorder="1" applyAlignment="1">
      <alignment wrapText="1" shrinkToFit="1"/>
    </xf>
    <xf numFmtId="0" fontId="4" fillId="6" borderId="43" xfId="0" applyFont="1" applyFill="1" applyBorder="1" applyAlignment="1">
      <alignment horizontal="center" vertical="center" wrapText="1"/>
    </xf>
    <xf numFmtId="0" fontId="3" fillId="0" borderId="0" xfId="0" applyFont="1" applyFill="1" applyBorder="1" applyAlignment="1">
      <alignment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2" fillId="0" borderId="0" xfId="0" applyFont="1" applyAlignment="1">
      <alignment horizontal="center"/>
    </xf>
    <xf numFmtId="0" fontId="3" fillId="3" borderId="12" xfId="0" applyFont="1" applyFill="1" applyBorder="1" applyAlignment="1">
      <alignment vertical="center"/>
    </xf>
    <xf numFmtId="0" fontId="5" fillId="3" borderId="46" xfId="0" applyFont="1" applyFill="1" applyBorder="1"/>
    <xf numFmtId="0" fontId="3" fillId="0" borderId="24" xfId="0" applyFont="1" applyBorder="1"/>
    <xf numFmtId="0" fontId="3" fillId="0" borderId="25" xfId="0" applyFont="1" applyBorder="1"/>
    <xf numFmtId="0" fontId="5" fillId="9" borderId="50" xfId="0" applyFont="1" applyFill="1" applyBorder="1" applyAlignment="1"/>
    <xf numFmtId="0" fontId="11" fillId="9" borderId="50" xfId="0" applyFont="1" applyFill="1" applyBorder="1" applyAlignment="1">
      <alignment horizontal="center"/>
    </xf>
    <xf numFmtId="0" fontId="5" fillId="9" borderId="51" xfId="0" applyFont="1" applyFill="1" applyBorder="1" applyAlignment="1"/>
    <xf numFmtId="0" fontId="5" fillId="9" borderId="52" xfId="0" applyFont="1" applyFill="1" applyBorder="1"/>
    <xf numFmtId="0" fontId="5" fillId="9" borderId="53" xfId="0" applyFont="1" applyFill="1" applyBorder="1"/>
    <xf numFmtId="0" fontId="2" fillId="9" borderId="52" xfId="0" applyFont="1" applyFill="1" applyBorder="1" applyAlignment="1">
      <alignment horizontal="center" vertical="center"/>
    </xf>
    <xf numFmtId="0" fontId="3" fillId="9" borderId="53" xfId="0" applyFont="1" applyFill="1" applyBorder="1"/>
    <xf numFmtId="0" fontId="3" fillId="9" borderId="52" xfId="0" applyFont="1" applyFill="1" applyBorder="1"/>
    <xf numFmtId="0" fontId="5" fillId="9" borderId="54" xfId="0" applyFont="1" applyFill="1" applyBorder="1"/>
    <xf numFmtId="0" fontId="5" fillId="9" borderId="55" xfId="0" applyFont="1" applyFill="1" applyBorder="1"/>
    <xf numFmtId="0" fontId="5" fillId="9" borderId="56" xfId="0" applyFont="1" applyFill="1" applyBorder="1"/>
    <xf numFmtId="0" fontId="3" fillId="9" borderId="50" xfId="0" applyFont="1" applyFill="1" applyBorder="1" applyAlignment="1">
      <alignment horizontal="center" vertical="center"/>
    </xf>
    <xf numFmtId="0" fontId="3" fillId="9" borderId="50" xfId="0" applyFont="1" applyFill="1" applyBorder="1"/>
    <xf numFmtId="0" fontId="3" fillId="9" borderId="50" xfId="0" applyFont="1" applyFill="1" applyBorder="1" applyAlignment="1">
      <alignment horizontal="left"/>
    </xf>
    <xf numFmtId="0" fontId="3" fillId="9" borderId="51" xfId="0" applyFont="1" applyFill="1" applyBorder="1"/>
    <xf numFmtId="0" fontId="2" fillId="9" borderId="52" xfId="0" applyFont="1" applyFill="1" applyBorder="1" applyAlignment="1">
      <alignment horizontal="center"/>
    </xf>
    <xf numFmtId="0" fontId="3" fillId="9" borderId="54" xfId="0" applyFont="1" applyFill="1" applyBorder="1"/>
    <xf numFmtId="0" fontId="3" fillId="9" borderId="55" xfId="0" applyFont="1" applyFill="1" applyBorder="1" applyAlignment="1">
      <alignment horizontal="center" vertical="center"/>
    </xf>
    <xf numFmtId="0" fontId="3" fillId="9" borderId="55" xfId="0" applyFont="1" applyFill="1" applyBorder="1"/>
    <xf numFmtId="0" fontId="3" fillId="9" borderId="55" xfId="0" applyFont="1" applyFill="1" applyBorder="1" applyAlignment="1">
      <alignment horizontal="left"/>
    </xf>
    <xf numFmtId="0" fontId="3" fillId="9" borderId="56" xfId="0" applyFont="1" applyFill="1" applyBorder="1"/>
    <xf numFmtId="0" fontId="24" fillId="9" borderId="49" xfId="0" applyFont="1" applyFill="1" applyBorder="1" applyAlignment="1">
      <alignment vertical="top"/>
    </xf>
    <xf numFmtId="0" fontId="2" fillId="0" borderId="6" xfId="0" applyFont="1" applyBorder="1" applyAlignment="1">
      <alignment horizontal="center"/>
    </xf>
    <xf numFmtId="176" fontId="2" fillId="0" borderId="6" xfId="0" applyNumberFormat="1" applyFont="1" applyBorder="1" applyAlignment="1">
      <alignment horizontal="center"/>
    </xf>
    <xf numFmtId="0" fontId="5" fillId="0" borderId="6" xfId="0" applyFont="1" applyBorder="1"/>
    <xf numFmtId="176" fontId="5" fillId="0" borderId="6" xfId="0" applyNumberFormat="1" applyFont="1" applyBorder="1"/>
    <xf numFmtId="0" fontId="3" fillId="10" borderId="30" xfId="0" applyFont="1" applyFill="1" applyBorder="1" applyAlignment="1">
      <alignment horizontal="center" vertical="center"/>
    </xf>
    <xf numFmtId="0" fontId="3" fillId="10" borderId="31" xfId="0" applyFont="1" applyFill="1" applyBorder="1" applyAlignment="1">
      <alignment horizontal="center" vertical="center"/>
    </xf>
    <xf numFmtId="0" fontId="4" fillId="6" borderId="31" xfId="0" applyFont="1" applyFill="1" applyBorder="1" applyAlignment="1">
      <alignment horizontal="center" vertical="center" wrapText="1"/>
    </xf>
    <xf numFmtId="0" fontId="19" fillId="6" borderId="31" xfId="0" applyFont="1" applyFill="1" applyBorder="1" applyAlignment="1">
      <alignment horizontal="center" vertical="center" wrapText="1"/>
    </xf>
    <xf numFmtId="0" fontId="19" fillId="6" borderId="57" xfId="0" applyFont="1" applyFill="1" applyBorder="1" applyAlignment="1">
      <alignment horizontal="center" vertical="center" wrapText="1"/>
    </xf>
    <xf numFmtId="0" fontId="2" fillId="0" borderId="24" xfId="0" applyFont="1" applyBorder="1" applyAlignment="1">
      <alignment horizontal="center"/>
    </xf>
    <xf numFmtId="0" fontId="5" fillId="0" borderId="24" xfId="0" applyFont="1" applyBorder="1"/>
    <xf numFmtId="0" fontId="5" fillId="0" borderId="38" xfId="0" applyFont="1" applyBorder="1"/>
    <xf numFmtId="0" fontId="5" fillId="0" borderId="58" xfId="0" applyFont="1" applyBorder="1"/>
    <xf numFmtId="0" fontId="25" fillId="0" borderId="0" xfId="0" applyFont="1" applyAlignment="1">
      <alignment vertical="top"/>
    </xf>
    <xf numFmtId="0" fontId="2" fillId="7" borderId="22" xfId="0" applyFont="1" applyFill="1" applyBorder="1" applyAlignment="1">
      <alignment vertical="top"/>
    </xf>
    <xf numFmtId="0" fontId="2" fillId="0" borderId="0" xfId="0" applyFont="1" applyFill="1" applyBorder="1" applyAlignment="1"/>
    <xf numFmtId="0" fontId="5" fillId="0" borderId="0" xfId="0" applyFont="1" applyFill="1" applyBorder="1"/>
    <xf numFmtId="0" fontId="4" fillId="6" borderId="6" xfId="0" applyFont="1" applyFill="1" applyBorder="1" applyAlignment="1"/>
    <xf numFmtId="0" fontId="4" fillId="6" borderId="23" xfId="0" applyFont="1" applyFill="1" applyBorder="1" applyAlignment="1"/>
    <xf numFmtId="0" fontId="4" fillId="6" borderId="6" xfId="0" applyFont="1" applyFill="1" applyBorder="1"/>
    <xf numFmtId="0" fontId="4" fillId="6" borderId="23" xfId="0" applyFont="1" applyFill="1" applyBorder="1"/>
    <xf numFmtId="0" fontId="4" fillId="6" borderId="13" xfId="0" applyFont="1" applyFill="1" applyBorder="1"/>
    <xf numFmtId="0" fontId="4" fillId="6" borderId="26" xfId="0" applyFont="1" applyFill="1" applyBorder="1"/>
    <xf numFmtId="0" fontId="4" fillId="6" borderId="29" xfId="0" applyFont="1" applyFill="1" applyBorder="1"/>
    <xf numFmtId="0" fontId="4" fillId="6" borderId="7" xfId="0" applyFont="1" applyFill="1" applyBorder="1"/>
    <xf numFmtId="0" fontId="4" fillId="6" borderId="10" xfId="0" applyFont="1" applyFill="1" applyBorder="1"/>
    <xf numFmtId="2" fontId="4" fillId="6" borderId="11" xfId="0" applyNumberFormat="1" applyFont="1" applyFill="1" applyBorder="1"/>
    <xf numFmtId="0" fontId="4" fillId="6" borderId="15" xfId="0" applyFont="1" applyFill="1" applyBorder="1"/>
    <xf numFmtId="2" fontId="4" fillId="6" borderId="14" xfId="0" applyNumberFormat="1" applyFont="1" applyFill="1" applyBorder="1"/>
    <xf numFmtId="2" fontId="4" fillId="6" borderId="35" xfId="0" applyNumberFormat="1" applyFont="1" applyFill="1" applyBorder="1"/>
    <xf numFmtId="2" fontId="4" fillId="6" borderId="26" xfId="0" applyNumberFormat="1" applyFont="1" applyFill="1" applyBorder="1"/>
    <xf numFmtId="0" fontId="4" fillId="6" borderId="28" xfId="0" applyFont="1" applyFill="1" applyBorder="1" applyAlignment="1">
      <alignment horizontal="right" vertical="center"/>
    </xf>
    <xf numFmtId="0" fontId="4" fillId="6" borderId="35" xfId="0" applyFont="1" applyFill="1" applyBorder="1"/>
    <xf numFmtId="0" fontId="4" fillId="6" borderId="7" xfId="0" applyFont="1" applyFill="1" applyBorder="1" applyAlignment="1"/>
    <xf numFmtId="0" fontId="4" fillId="6" borderId="35" xfId="0" applyFont="1" applyFill="1" applyBorder="1" applyAlignment="1"/>
    <xf numFmtId="0" fontId="4" fillId="6" borderId="28" xfId="0" applyFont="1" applyFill="1" applyBorder="1" applyAlignment="1">
      <alignment horizontal="center"/>
    </xf>
    <xf numFmtId="0" fontId="12" fillId="0" borderId="0" xfId="0" applyFont="1" applyFill="1" applyBorder="1" applyAlignment="1">
      <alignment vertical="center"/>
    </xf>
    <xf numFmtId="0" fontId="3" fillId="0" borderId="40" xfId="0" applyFont="1" applyBorder="1" applyAlignment="1">
      <alignment horizontal="center" vertical="center"/>
    </xf>
    <xf numFmtId="0" fontId="4" fillId="6" borderId="40" xfId="0" applyFont="1" applyFill="1" applyBorder="1"/>
    <xf numFmtId="0" fontId="3" fillId="8" borderId="6" xfId="0" applyFont="1" applyFill="1" applyBorder="1" applyAlignment="1">
      <alignment horizontal="center" vertical="center"/>
    </xf>
    <xf numFmtId="0" fontId="3" fillId="8" borderId="6"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6" xfId="0" applyFont="1" applyFill="1" applyBorder="1" applyAlignment="1">
      <alignment horizontal="center" vertical="center"/>
    </xf>
    <xf numFmtId="0" fontId="2" fillId="0" borderId="6" xfId="0" applyFont="1" applyBorder="1"/>
    <xf numFmtId="177" fontId="4" fillId="6" borderId="6" xfId="0" applyNumberFormat="1" applyFont="1" applyFill="1" applyBorder="1"/>
    <xf numFmtId="0" fontId="4" fillId="6"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28" fillId="0" borderId="0" xfId="0" applyFont="1" applyFill="1" applyBorder="1" applyAlignment="1">
      <alignment vertical="center" wrapText="1"/>
    </xf>
    <xf numFmtId="0" fontId="28" fillId="0" borderId="12" xfId="0" applyFont="1" applyFill="1" applyBorder="1" applyAlignment="1">
      <alignment vertical="center"/>
    </xf>
    <xf numFmtId="0" fontId="5" fillId="3" borderId="61" xfId="0" applyFont="1" applyFill="1" applyBorder="1"/>
    <xf numFmtId="0" fontId="3" fillId="3" borderId="0" xfId="0" applyFont="1" applyFill="1" applyBorder="1" applyAlignment="1">
      <alignment vertical="center"/>
    </xf>
    <xf numFmtId="0" fontId="3" fillId="3" borderId="6" xfId="0" applyFont="1" applyFill="1" applyBorder="1" applyAlignment="1">
      <alignment horizontal="center" vertical="center"/>
    </xf>
    <xf numFmtId="0" fontId="16" fillId="3" borderId="6" xfId="0" applyFont="1" applyFill="1" applyBorder="1" applyAlignment="1">
      <alignment horizontal="center" vertical="center" wrapText="1"/>
    </xf>
    <xf numFmtId="0" fontId="3" fillId="3" borderId="24" xfId="0" applyFont="1" applyFill="1" applyBorder="1" applyAlignment="1">
      <alignment horizontal="center" vertical="center"/>
    </xf>
    <xf numFmtId="0" fontId="27" fillId="6" borderId="34" xfId="0" applyFont="1" applyFill="1" applyBorder="1" applyAlignment="1">
      <alignment horizontal="center" vertical="center" wrapText="1"/>
    </xf>
    <xf numFmtId="0" fontId="2" fillId="4" borderId="19" xfId="0" applyFont="1" applyFill="1" applyBorder="1" applyAlignment="1">
      <alignment horizontal="center"/>
    </xf>
    <xf numFmtId="0" fontId="2" fillId="4" borderId="20" xfId="0" applyFont="1" applyFill="1" applyBorder="1" applyAlignment="1">
      <alignment horizontal="center"/>
    </xf>
    <xf numFmtId="0" fontId="2" fillId="4" borderId="42" xfId="0" applyFont="1" applyFill="1" applyBorder="1" applyAlignment="1">
      <alignment horizontal="center"/>
    </xf>
    <xf numFmtId="0" fontId="4" fillId="6" borderId="38" xfId="0" applyFont="1" applyFill="1" applyBorder="1" applyAlignment="1">
      <alignment horizontal="center"/>
    </xf>
    <xf numFmtId="0" fontId="4" fillId="6" borderId="37" xfId="0" applyFont="1" applyFill="1" applyBorder="1" applyAlignment="1">
      <alignment horizontal="center"/>
    </xf>
    <xf numFmtId="0" fontId="22" fillId="3" borderId="30" xfId="0" applyFont="1" applyFill="1" applyBorder="1" applyAlignment="1">
      <alignment horizontal="center"/>
    </xf>
    <xf numFmtId="0" fontId="22" fillId="3" borderId="31" xfId="0" applyFont="1" applyFill="1" applyBorder="1" applyAlignment="1">
      <alignment horizontal="center"/>
    </xf>
    <xf numFmtId="0" fontId="10" fillId="3" borderId="44" xfId="0" applyFont="1" applyFill="1" applyBorder="1" applyAlignment="1">
      <alignment horizontal="center" vertical="center"/>
    </xf>
    <xf numFmtId="0" fontId="10" fillId="3" borderId="45" xfId="0" applyFont="1" applyFill="1" applyBorder="1" applyAlignment="1">
      <alignment horizontal="center" vertical="center"/>
    </xf>
    <xf numFmtId="0" fontId="22" fillId="5" borderId="32" xfId="0" applyFont="1" applyFill="1" applyBorder="1" applyAlignment="1">
      <alignment horizontal="center"/>
    </xf>
    <xf numFmtId="0" fontId="22" fillId="5" borderId="17" xfId="0" applyFont="1" applyFill="1" applyBorder="1" applyAlignment="1">
      <alignment horizontal="center"/>
    </xf>
    <xf numFmtId="0" fontId="22" fillId="5" borderId="18" xfId="0" applyFont="1" applyFill="1" applyBorder="1" applyAlignment="1">
      <alignment horizontal="center"/>
    </xf>
    <xf numFmtId="0" fontId="10" fillId="5" borderId="20" xfId="0" applyFont="1" applyFill="1" applyBorder="1" applyAlignment="1">
      <alignment horizontal="center" vertical="center"/>
    </xf>
    <xf numFmtId="0" fontId="22" fillId="4" borderId="32" xfId="0" applyFont="1" applyFill="1" applyBorder="1" applyAlignment="1">
      <alignment horizontal="center"/>
    </xf>
    <xf numFmtId="0" fontId="22" fillId="4" borderId="17" xfId="0" applyFont="1" applyFill="1" applyBorder="1" applyAlignment="1">
      <alignment horizontal="center"/>
    </xf>
    <xf numFmtId="0" fontId="22" fillId="4" borderId="18" xfId="0" applyFont="1" applyFill="1" applyBorder="1" applyAlignment="1">
      <alignment horizontal="center"/>
    </xf>
    <xf numFmtId="0" fontId="10" fillId="0" borderId="58" xfId="0" applyFont="1" applyFill="1" applyBorder="1" applyAlignment="1">
      <alignment horizontal="center" vertical="center"/>
    </xf>
    <xf numFmtId="0" fontId="23" fillId="3" borderId="30" xfId="0" applyFont="1" applyFill="1" applyBorder="1" applyAlignment="1">
      <alignment horizontal="center" vertical="top"/>
    </xf>
    <xf numFmtId="0" fontId="23" fillId="3" borderId="31" xfId="0" applyFont="1" applyFill="1" applyBorder="1" applyAlignment="1">
      <alignment horizontal="center" vertical="top"/>
    </xf>
    <xf numFmtId="0" fontId="23" fillId="4" borderId="32" xfId="0" applyFont="1" applyFill="1" applyBorder="1" applyAlignment="1">
      <alignment horizontal="center" vertical="top"/>
    </xf>
    <xf numFmtId="0" fontId="23" fillId="4" borderId="17" xfId="0" applyFont="1" applyFill="1" applyBorder="1" applyAlignment="1">
      <alignment horizontal="center" vertical="top"/>
    </xf>
    <xf numFmtId="0" fontId="23" fillId="4" borderId="18" xfId="0" applyFont="1" applyFill="1" applyBorder="1" applyAlignment="1">
      <alignment horizontal="center" vertical="top"/>
    </xf>
    <xf numFmtId="0" fontId="10" fillId="3" borderId="44" xfId="0" applyFont="1" applyFill="1" applyBorder="1" applyAlignment="1">
      <alignment horizontal="center" vertical="top"/>
    </xf>
    <xf numFmtId="0" fontId="10" fillId="3" borderId="45" xfId="0" applyFont="1" applyFill="1" applyBorder="1" applyAlignment="1">
      <alignment horizontal="center" vertical="top"/>
    </xf>
    <xf numFmtId="0" fontId="23" fillId="5" borderId="32" xfId="0" applyFont="1" applyFill="1" applyBorder="1" applyAlignment="1">
      <alignment horizontal="center" vertical="top"/>
    </xf>
    <xf numFmtId="0" fontId="23" fillId="5" borderId="17" xfId="0" applyFont="1" applyFill="1" applyBorder="1" applyAlignment="1">
      <alignment horizontal="center" vertical="top"/>
    </xf>
    <xf numFmtId="0" fontId="23" fillId="5" borderId="18" xfId="0" applyFont="1" applyFill="1" applyBorder="1" applyAlignment="1">
      <alignment horizontal="center" vertical="top"/>
    </xf>
    <xf numFmtId="0" fontId="10" fillId="5" borderId="20" xfId="0" applyFont="1" applyFill="1" applyBorder="1" applyAlignment="1">
      <alignment horizontal="center" vertical="top"/>
    </xf>
    <xf numFmtId="0" fontId="10" fillId="4" borderId="19" xfId="0" applyFont="1" applyFill="1" applyBorder="1" applyAlignment="1">
      <alignment horizontal="center" vertical="top"/>
    </xf>
    <xf numFmtId="0" fontId="10" fillId="4" borderId="20" xfId="0" applyFont="1" applyFill="1" applyBorder="1" applyAlignment="1">
      <alignment horizontal="center" vertical="top"/>
    </xf>
    <xf numFmtId="0" fontId="10" fillId="4" borderId="42" xfId="0" applyFont="1" applyFill="1" applyBorder="1" applyAlignment="1">
      <alignment horizontal="center" vertical="top"/>
    </xf>
    <xf numFmtId="0" fontId="4" fillId="6" borderId="47" xfId="0" applyFont="1" applyFill="1" applyBorder="1" applyAlignment="1">
      <alignment horizontal="center"/>
    </xf>
    <xf numFmtId="0" fontId="4" fillId="6" borderId="48" xfId="0" applyFont="1" applyFill="1" applyBorder="1" applyAlignment="1">
      <alignment horizontal="center"/>
    </xf>
    <xf numFmtId="0" fontId="2" fillId="9" borderId="50" xfId="0" applyFont="1" applyFill="1" applyBorder="1" applyAlignment="1">
      <alignment horizontal="center"/>
    </xf>
    <xf numFmtId="0" fontId="22" fillId="3" borderId="16" xfId="0" applyFont="1" applyFill="1" applyBorder="1" applyAlignment="1">
      <alignment horizontal="center" vertical="center" wrapText="1"/>
    </xf>
    <xf numFmtId="0" fontId="22" fillId="3" borderId="20" xfId="0"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3" fillId="5" borderId="19" xfId="0" applyFont="1" applyFill="1" applyBorder="1" applyAlignment="1">
      <alignment horizontal="center" vertical="center"/>
    </xf>
    <xf numFmtId="0" fontId="23" fillId="5" borderId="20" xfId="0" applyFont="1" applyFill="1" applyBorder="1" applyAlignment="1">
      <alignment horizontal="center" vertical="center"/>
    </xf>
    <xf numFmtId="0" fontId="23" fillId="5" borderId="21"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2" xfId="0" applyFont="1" applyFill="1" applyBorder="1" applyAlignment="1">
      <alignment horizontal="center" vertical="center"/>
    </xf>
    <xf numFmtId="0" fontId="23" fillId="5" borderId="11" xfId="0" applyFont="1" applyFill="1" applyBorder="1" applyAlignment="1">
      <alignment horizontal="center" vertical="center"/>
    </xf>
    <xf numFmtId="0" fontId="2" fillId="5" borderId="19" xfId="0" applyFont="1" applyFill="1" applyBorder="1" applyAlignment="1">
      <alignment horizontal="center" vertical="center"/>
    </xf>
    <xf numFmtId="0" fontId="2" fillId="5" borderId="21" xfId="0" applyFont="1" applyFill="1" applyBorder="1" applyAlignment="1">
      <alignment horizontal="center" vertical="center"/>
    </xf>
    <xf numFmtId="0" fontId="2" fillId="5" borderId="10" xfId="0" applyFont="1" applyFill="1" applyBorder="1" applyAlignment="1">
      <alignment horizontal="center" vertical="center"/>
    </xf>
    <xf numFmtId="0" fontId="2" fillId="5" borderId="11" xfId="0" applyFont="1" applyFill="1" applyBorder="1" applyAlignment="1">
      <alignment horizontal="center" vertical="center"/>
    </xf>
    <xf numFmtId="0" fontId="23" fillId="4" borderId="19" xfId="0" applyFont="1" applyFill="1" applyBorder="1" applyAlignment="1">
      <alignment horizontal="center" vertical="center"/>
    </xf>
    <xf numFmtId="0" fontId="23" fillId="4" borderId="20" xfId="0" applyFont="1" applyFill="1" applyBorder="1" applyAlignment="1">
      <alignment horizontal="center" vertical="center"/>
    </xf>
    <xf numFmtId="0" fontId="23" fillId="4" borderId="21" xfId="0" applyFont="1" applyFill="1" applyBorder="1" applyAlignment="1">
      <alignment horizontal="center" vertical="center"/>
    </xf>
    <xf numFmtId="0" fontId="23" fillId="4" borderId="10" xfId="0" applyFont="1" applyFill="1" applyBorder="1" applyAlignment="1">
      <alignment horizontal="center" vertical="center"/>
    </xf>
    <xf numFmtId="0" fontId="23" fillId="4" borderId="12" xfId="0" applyFont="1" applyFill="1" applyBorder="1" applyAlignment="1">
      <alignment horizontal="center" vertical="center"/>
    </xf>
    <xf numFmtId="0" fontId="23" fillId="4" borderId="11"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42"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0" xfId="0" applyFont="1" applyFill="1" applyBorder="1" applyAlignment="1">
      <alignment horizontal="center" vertical="center"/>
    </xf>
    <xf numFmtId="0" fontId="2" fillId="4" borderId="39" xfId="0" applyFont="1" applyFill="1" applyBorder="1" applyAlignment="1">
      <alignment horizontal="center" vertical="center"/>
    </xf>
    <xf numFmtId="0" fontId="3" fillId="3" borderId="6" xfId="0" applyFont="1" applyFill="1" applyBorder="1" applyAlignment="1">
      <alignment horizontal="center" vertical="center" wrapText="1"/>
    </xf>
    <xf numFmtId="0" fontId="2" fillId="0" borderId="0" xfId="0" applyFont="1" applyFill="1" applyBorder="1" applyAlignment="1">
      <alignment horizontal="center"/>
    </xf>
    <xf numFmtId="0" fontId="10" fillId="3" borderId="20"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5" borderId="19"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10" xfId="0" applyFont="1" applyFill="1" applyBorder="1" applyAlignment="1">
      <alignment horizontal="center" vertical="center"/>
    </xf>
    <xf numFmtId="0" fontId="10" fillId="5" borderId="11" xfId="0" applyFont="1" applyFill="1" applyBorder="1" applyAlignment="1">
      <alignment horizontal="center" vertical="center"/>
    </xf>
    <xf numFmtId="0" fontId="10" fillId="4" borderId="19" xfId="0" applyFont="1" applyFill="1" applyBorder="1" applyAlignment="1">
      <alignment horizontal="center" vertical="center"/>
    </xf>
    <xf numFmtId="0" fontId="10" fillId="4" borderId="20" xfId="0" applyFont="1" applyFill="1" applyBorder="1" applyAlignment="1">
      <alignment horizontal="center" vertical="center"/>
    </xf>
    <xf numFmtId="0" fontId="10" fillId="4" borderId="42" xfId="0" applyFont="1" applyFill="1" applyBorder="1" applyAlignment="1">
      <alignment horizontal="center" vertical="center"/>
    </xf>
    <xf numFmtId="0" fontId="10" fillId="4" borderId="41"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39" xfId="0" applyFont="1" applyFill="1" applyBorder="1" applyAlignment="1">
      <alignment horizontal="center" vertical="center"/>
    </xf>
    <xf numFmtId="0" fontId="23" fillId="3" borderId="16" xfId="0" applyFont="1" applyFill="1" applyBorder="1" applyAlignment="1">
      <alignment horizontal="center" vertical="top" wrapText="1"/>
    </xf>
    <xf numFmtId="0" fontId="23" fillId="3" borderId="20" xfId="0" applyFont="1" applyFill="1" applyBorder="1" applyAlignment="1">
      <alignment horizontal="center" vertical="top" wrapText="1"/>
    </xf>
    <xf numFmtId="0" fontId="23" fillId="3" borderId="21" xfId="0" applyFont="1" applyFill="1" applyBorder="1" applyAlignment="1">
      <alignment horizontal="center" vertical="top" wrapText="1"/>
    </xf>
    <xf numFmtId="0" fontId="3" fillId="2" borderId="8" xfId="0" applyFont="1" applyFill="1" applyBorder="1" applyAlignment="1">
      <alignment horizontal="center"/>
    </xf>
    <xf numFmtId="0" fontId="3" fillId="2" borderId="9" xfId="0" applyFont="1" applyFill="1" applyBorder="1" applyAlignment="1">
      <alignment horizontal="center"/>
    </xf>
    <xf numFmtId="0" fontId="23" fillId="5" borderId="19" xfId="0" applyFont="1" applyFill="1" applyBorder="1" applyAlignment="1">
      <alignment horizontal="center" vertical="top"/>
    </xf>
    <xf numFmtId="0" fontId="23" fillId="5" borderId="20" xfId="0" applyFont="1" applyFill="1" applyBorder="1" applyAlignment="1">
      <alignment horizontal="center" vertical="top"/>
    </xf>
    <xf numFmtId="0" fontId="23" fillId="5" borderId="21" xfId="0" applyFont="1" applyFill="1" applyBorder="1" applyAlignment="1">
      <alignment horizontal="center" vertical="top"/>
    </xf>
    <xf numFmtId="0" fontId="3" fillId="5" borderId="6" xfId="0" applyFont="1" applyFill="1" applyBorder="1" applyAlignment="1">
      <alignment horizontal="center" vertical="center" wrapText="1"/>
    </xf>
    <xf numFmtId="0" fontId="2" fillId="0" borderId="58" xfId="0" applyFont="1" applyFill="1" applyBorder="1" applyAlignment="1">
      <alignment horizontal="center"/>
    </xf>
    <xf numFmtId="0" fontId="23" fillId="3" borderId="17" xfId="0" applyFont="1" applyFill="1" applyBorder="1" applyAlignment="1">
      <alignment horizontal="center" vertical="top" wrapText="1"/>
    </xf>
    <xf numFmtId="0" fontId="23" fillId="3" borderId="18" xfId="0" applyFont="1" applyFill="1" applyBorder="1" applyAlignment="1">
      <alignment horizontal="center" vertical="top" wrapText="1"/>
    </xf>
    <xf numFmtId="0" fontId="10" fillId="3" borderId="19" xfId="0" applyFont="1" applyFill="1" applyBorder="1" applyAlignment="1">
      <alignment horizontal="center" vertical="center"/>
    </xf>
    <xf numFmtId="0" fontId="10" fillId="3" borderId="20" xfId="0" applyFont="1" applyFill="1" applyBorder="1" applyAlignment="1">
      <alignment horizontal="center" vertical="center"/>
    </xf>
    <xf numFmtId="0" fontId="10" fillId="3" borderId="10" xfId="0" applyFont="1" applyFill="1" applyBorder="1" applyAlignment="1">
      <alignment horizontal="center" vertical="center"/>
    </xf>
    <xf numFmtId="0" fontId="10" fillId="3" borderId="12" xfId="0" applyFont="1" applyFill="1" applyBorder="1" applyAlignment="1">
      <alignment horizontal="center" vertical="center"/>
    </xf>
    <xf numFmtId="0" fontId="10" fillId="5" borderId="12" xfId="0" applyFont="1" applyFill="1" applyBorder="1" applyAlignment="1">
      <alignment horizontal="center" vertical="center"/>
    </xf>
    <xf numFmtId="0" fontId="10" fillId="4" borderId="19"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0" fillId="4" borderId="39"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3" fillId="4" borderId="19" xfId="0" applyFont="1" applyFill="1" applyBorder="1" applyAlignment="1">
      <alignment horizontal="center" vertical="top"/>
    </xf>
    <xf numFmtId="0" fontId="23" fillId="4" borderId="20" xfId="0" applyFont="1" applyFill="1" applyBorder="1" applyAlignment="1">
      <alignment horizontal="center" vertical="top"/>
    </xf>
    <xf numFmtId="0" fontId="23" fillId="4" borderId="21" xfId="0" applyFont="1" applyFill="1" applyBorder="1" applyAlignment="1">
      <alignment horizontal="center" vertical="top"/>
    </xf>
    <xf numFmtId="0" fontId="10" fillId="4" borderId="10"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62" xfId="0" applyFont="1" applyFill="1" applyBorder="1" applyAlignment="1">
      <alignment horizontal="center" vertical="center"/>
    </xf>
    <xf numFmtId="0" fontId="3" fillId="3" borderId="12"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10"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0" fontId="10" fillId="6" borderId="4" xfId="0" applyFont="1" applyFill="1" applyBorder="1" applyAlignment="1">
      <alignment horizontal="center" vertical="center"/>
    </xf>
    <xf numFmtId="0" fontId="10" fillId="6" borderId="0" xfId="0" applyFont="1" applyFill="1" applyBorder="1" applyAlignment="1">
      <alignment horizontal="center" vertical="center"/>
    </xf>
    <xf numFmtId="0" fontId="10" fillId="6" borderId="5" xfId="0" applyFont="1" applyFill="1" applyBorder="1" applyAlignment="1">
      <alignment horizontal="center" vertical="center"/>
    </xf>
    <xf numFmtId="0" fontId="4" fillId="6" borderId="59" xfId="0" applyFont="1" applyFill="1" applyBorder="1" applyAlignment="1">
      <alignment horizontal="center" vertical="center"/>
    </xf>
    <xf numFmtId="0" fontId="4" fillId="6" borderId="48" xfId="0" applyFont="1" applyFill="1" applyBorder="1" applyAlignment="1">
      <alignment horizontal="center" vertical="center"/>
    </xf>
    <xf numFmtId="0" fontId="3" fillId="8" borderId="6" xfId="0" applyFont="1" applyFill="1" applyBorder="1" applyAlignment="1">
      <alignment horizontal="center"/>
    </xf>
    <xf numFmtId="0" fontId="3" fillId="8" borderId="7" xfId="0" applyFont="1" applyFill="1" applyBorder="1" applyAlignment="1">
      <alignment horizontal="center"/>
    </xf>
    <xf numFmtId="0" fontId="2" fillId="6" borderId="6" xfId="0" applyFont="1" applyFill="1" applyBorder="1" applyAlignment="1">
      <alignment horizontal="center"/>
    </xf>
    <xf numFmtId="0" fontId="3" fillId="9" borderId="6" xfId="0" applyFont="1" applyFill="1" applyBorder="1" applyAlignment="1">
      <alignment horizontal="center"/>
    </xf>
    <xf numFmtId="0" fontId="2" fillId="6" borderId="8" xfId="0" applyFont="1" applyFill="1" applyBorder="1" applyAlignment="1">
      <alignment horizontal="center"/>
    </xf>
    <xf numFmtId="0" fontId="2" fillId="6" borderId="60" xfId="0" applyFont="1" applyFill="1" applyBorder="1" applyAlignment="1">
      <alignment horizontal="center"/>
    </xf>
    <xf numFmtId="0" fontId="2" fillId="6" borderId="9" xfId="0" applyFont="1" applyFill="1" applyBorder="1" applyAlignment="1">
      <alignment horizontal="center"/>
    </xf>
  </cellXfs>
  <cellStyles count="1">
    <cellStyle name="標準" xfId="0" builtinId="0"/>
  </cellStyles>
  <dxfs count="0"/>
  <tableStyles count="0" defaultTableStyle="TableStyleMedium2" defaultPivotStyle="PivotStyleLight16"/>
  <colors>
    <mruColors>
      <color rgb="FFFF000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2474</xdr:colOff>
      <xdr:row>34</xdr:row>
      <xdr:rowOff>16420</xdr:rowOff>
    </xdr:from>
    <xdr:to>
      <xdr:col>8</xdr:col>
      <xdr:colOff>707571</xdr:colOff>
      <xdr:row>34</xdr:row>
      <xdr:rowOff>426358</xdr:rowOff>
    </xdr:to>
    <xdr:sp macro="" textlink="">
      <xdr:nvSpPr>
        <xdr:cNvPr id="2" name="四角形: 角を丸くする 1">
          <a:extLst>
            <a:ext uri="{FF2B5EF4-FFF2-40B4-BE49-F238E27FC236}">
              <a16:creationId xmlns:a16="http://schemas.microsoft.com/office/drawing/2014/main" id="{A7650373-3601-4DCA-972B-EEDC2E4D8A06}"/>
            </a:ext>
          </a:extLst>
        </xdr:cNvPr>
        <xdr:cNvSpPr/>
      </xdr:nvSpPr>
      <xdr:spPr>
        <a:xfrm>
          <a:off x="4746831" y="8897349"/>
          <a:ext cx="1966026" cy="409938"/>
        </a:xfrm>
        <a:prstGeom prst="roundRect">
          <a:avLst>
            <a:gd name="adj" fmla="val 12390"/>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18191</xdr:colOff>
      <xdr:row>34</xdr:row>
      <xdr:rowOff>18144</xdr:rowOff>
    </xdr:from>
    <xdr:to>
      <xdr:col>14</xdr:col>
      <xdr:colOff>11643</xdr:colOff>
      <xdr:row>35</xdr:row>
      <xdr:rowOff>1</xdr:rowOff>
    </xdr:to>
    <xdr:sp macro="" textlink="">
      <xdr:nvSpPr>
        <xdr:cNvPr id="3" name="四角形: 角を丸くする 2">
          <a:extLst>
            <a:ext uri="{FF2B5EF4-FFF2-40B4-BE49-F238E27FC236}">
              <a16:creationId xmlns:a16="http://schemas.microsoft.com/office/drawing/2014/main" id="{91B3EB7E-8080-4563-8721-DBC539D773FA}"/>
            </a:ext>
          </a:extLst>
        </xdr:cNvPr>
        <xdr:cNvSpPr/>
      </xdr:nvSpPr>
      <xdr:spPr>
        <a:xfrm>
          <a:off x="9280120" y="8899073"/>
          <a:ext cx="2016380" cy="435428"/>
        </a:xfrm>
        <a:prstGeom prst="roundRect">
          <a:avLst>
            <a:gd name="adj" fmla="val 12390"/>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48573</xdr:colOff>
      <xdr:row>36</xdr:row>
      <xdr:rowOff>26549</xdr:rowOff>
    </xdr:from>
    <xdr:to>
      <xdr:col>4</xdr:col>
      <xdr:colOff>734373</xdr:colOff>
      <xdr:row>43</xdr:row>
      <xdr:rowOff>199571</xdr:rowOff>
    </xdr:to>
    <xdr:sp macro="" textlink="">
      <xdr:nvSpPr>
        <xdr:cNvPr id="4" name="四角形: 角を丸くする 3">
          <a:extLst>
            <a:ext uri="{FF2B5EF4-FFF2-40B4-BE49-F238E27FC236}">
              <a16:creationId xmlns:a16="http://schemas.microsoft.com/office/drawing/2014/main" id="{139AD8E3-5648-4366-B8C1-3183B1CF9BBE}"/>
            </a:ext>
          </a:extLst>
        </xdr:cNvPr>
        <xdr:cNvSpPr/>
      </xdr:nvSpPr>
      <xdr:spPr>
        <a:xfrm>
          <a:off x="583787" y="9587835"/>
          <a:ext cx="2536372" cy="1760522"/>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32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2</xdr:col>
      <xdr:colOff>825499</xdr:colOff>
      <xdr:row>34</xdr:row>
      <xdr:rowOff>0</xdr:rowOff>
    </xdr:from>
    <xdr:to>
      <xdr:col>4</xdr:col>
      <xdr:colOff>725714</xdr:colOff>
      <xdr:row>35</xdr:row>
      <xdr:rowOff>0</xdr:rowOff>
    </xdr:to>
    <xdr:sp macro="" textlink="">
      <xdr:nvSpPr>
        <xdr:cNvPr id="7" name="四角形: 角を丸くする 6">
          <a:extLst>
            <a:ext uri="{FF2B5EF4-FFF2-40B4-BE49-F238E27FC236}">
              <a16:creationId xmlns:a16="http://schemas.microsoft.com/office/drawing/2014/main" id="{8AA72E02-B6D4-4C9B-9EC3-8E60DA42D59E}"/>
            </a:ext>
          </a:extLst>
        </xdr:cNvPr>
        <xdr:cNvSpPr/>
      </xdr:nvSpPr>
      <xdr:spPr>
        <a:xfrm>
          <a:off x="1721970" y="10018059"/>
          <a:ext cx="1379391" cy="448235"/>
        </a:xfrm>
        <a:prstGeom prst="roundRect">
          <a:avLst>
            <a:gd name="adj" fmla="val 12390"/>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55830</xdr:colOff>
      <xdr:row>36</xdr:row>
      <xdr:rowOff>15664</xdr:rowOff>
    </xdr:from>
    <xdr:to>
      <xdr:col>9</xdr:col>
      <xdr:colOff>614630</xdr:colOff>
      <xdr:row>43</xdr:row>
      <xdr:rowOff>188686</xdr:rowOff>
    </xdr:to>
    <xdr:sp macro="" textlink="">
      <xdr:nvSpPr>
        <xdr:cNvPr id="8" name="四角形: 角を丸くする 7">
          <a:extLst>
            <a:ext uri="{FF2B5EF4-FFF2-40B4-BE49-F238E27FC236}">
              <a16:creationId xmlns:a16="http://schemas.microsoft.com/office/drawing/2014/main" id="{601C0BFF-FAD6-4DCE-8854-D25BE1D46DDD}"/>
            </a:ext>
          </a:extLst>
        </xdr:cNvPr>
        <xdr:cNvSpPr/>
      </xdr:nvSpPr>
      <xdr:spPr>
        <a:xfrm>
          <a:off x="4800187" y="9576950"/>
          <a:ext cx="2536372" cy="1760522"/>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32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12</xdr:col>
      <xdr:colOff>36284</xdr:colOff>
      <xdr:row>36</xdr:row>
      <xdr:rowOff>36285</xdr:rowOff>
    </xdr:from>
    <xdr:to>
      <xdr:col>14</xdr:col>
      <xdr:colOff>634999</xdr:colOff>
      <xdr:row>43</xdr:row>
      <xdr:rowOff>209307</xdr:rowOff>
    </xdr:to>
    <xdr:sp macro="" textlink="">
      <xdr:nvSpPr>
        <xdr:cNvPr id="9" name="四角形: 角を丸くする 8">
          <a:extLst>
            <a:ext uri="{FF2B5EF4-FFF2-40B4-BE49-F238E27FC236}">
              <a16:creationId xmlns:a16="http://schemas.microsoft.com/office/drawing/2014/main" id="{1018ACC6-8D7A-4902-87DF-DE9E8B90ED19}"/>
            </a:ext>
          </a:extLst>
        </xdr:cNvPr>
        <xdr:cNvSpPr/>
      </xdr:nvSpPr>
      <xdr:spPr>
        <a:xfrm>
          <a:off x="9298213" y="9597571"/>
          <a:ext cx="2621643" cy="1760522"/>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32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7</xdr:col>
      <xdr:colOff>982552</xdr:colOff>
      <xdr:row>32</xdr:row>
      <xdr:rowOff>1179285</xdr:rowOff>
    </xdr:from>
    <xdr:to>
      <xdr:col>8</xdr:col>
      <xdr:colOff>9188</xdr:colOff>
      <xdr:row>34</xdr:row>
      <xdr:rowOff>16420</xdr:rowOff>
    </xdr:to>
    <xdr:cxnSp macro="">
      <xdr:nvCxnSpPr>
        <xdr:cNvPr id="10" name="直線矢印コネクタ 9">
          <a:extLst>
            <a:ext uri="{FF2B5EF4-FFF2-40B4-BE49-F238E27FC236}">
              <a16:creationId xmlns:a16="http://schemas.microsoft.com/office/drawing/2014/main" id="{8B87D315-69D1-4AC4-954F-61F7AFA4736F}"/>
            </a:ext>
          </a:extLst>
        </xdr:cNvPr>
        <xdr:cNvCxnSpPr>
          <a:endCxn id="2" idx="0"/>
        </xdr:cNvCxnSpPr>
      </xdr:nvCxnSpPr>
      <xdr:spPr>
        <a:xfrm flipH="1">
          <a:off x="5711434" y="8687226"/>
          <a:ext cx="281695" cy="134725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153680</xdr:colOff>
      <xdr:row>32</xdr:row>
      <xdr:rowOff>1549613</xdr:rowOff>
    </xdr:from>
    <xdr:to>
      <xdr:col>4</xdr:col>
      <xdr:colOff>298824</xdr:colOff>
      <xdr:row>33</xdr:row>
      <xdr:rowOff>243327</xdr:rowOff>
    </xdr:to>
    <xdr:cxnSp macro="">
      <xdr:nvCxnSpPr>
        <xdr:cNvPr id="11" name="直線矢印コネクタ 10">
          <a:extLst>
            <a:ext uri="{FF2B5EF4-FFF2-40B4-BE49-F238E27FC236}">
              <a16:creationId xmlns:a16="http://schemas.microsoft.com/office/drawing/2014/main" id="{77B4DA35-9652-4416-8C99-C2D5604FE286}"/>
            </a:ext>
          </a:extLst>
        </xdr:cNvPr>
        <xdr:cNvCxnSpPr/>
      </xdr:nvCxnSpPr>
      <xdr:spPr>
        <a:xfrm flipH="1">
          <a:off x="2529327" y="9057554"/>
          <a:ext cx="145144" cy="95730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117928</xdr:colOff>
      <xdr:row>32</xdr:row>
      <xdr:rowOff>1329313</xdr:rowOff>
    </xdr:from>
    <xdr:to>
      <xdr:col>2</xdr:col>
      <xdr:colOff>355052</xdr:colOff>
      <xdr:row>34</xdr:row>
      <xdr:rowOff>18142</xdr:rowOff>
    </xdr:to>
    <xdr:cxnSp macro="">
      <xdr:nvCxnSpPr>
        <xdr:cNvPr id="12" name="直線矢印コネクタ 11">
          <a:extLst>
            <a:ext uri="{FF2B5EF4-FFF2-40B4-BE49-F238E27FC236}">
              <a16:creationId xmlns:a16="http://schemas.microsoft.com/office/drawing/2014/main" id="{23BCC91B-D65B-4399-BD88-F759FA52FFB8}"/>
            </a:ext>
          </a:extLst>
        </xdr:cNvPr>
        <xdr:cNvCxnSpPr/>
      </xdr:nvCxnSpPr>
      <xdr:spPr>
        <a:xfrm flipH="1">
          <a:off x="1025071" y="8903956"/>
          <a:ext cx="237124" cy="120161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145142</xdr:colOff>
      <xdr:row>32</xdr:row>
      <xdr:rowOff>898072</xdr:rowOff>
    </xdr:from>
    <xdr:to>
      <xdr:col>3</xdr:col>
      <xdr:colOff>327076</xdr:colOff>
      <xdr:row>32</xdr:row>
      <xdr:rowOff>1729345</xdr:rowOff>
    </xdr:to>
    <xdr:sp macro="" textlink="">
      <xdr:nvSpPr>
        <xdr:cNvPr id="13" name="テキスト ボックス 12">
          <a:extLst>
            <a:ext uri="{FF2B5EF4-FFF2-40B4-BE49-F238E27FC236}">
              <a16:creationId xmlns:a16="http://schemas.microsoft.com/office/drawing/2014/main" id="{952DD751-4006-4132-A962-64ADB8569C4C}"/>
            </a:ext>
          </a:extLst>
        </xdr:cNvPr>
        <xdr:cNvSpPr txBox="1"/>
      </xdr:nvSpPr>
      <xdr:spPr>
        <a:xfrm>
          <a:off x="145142" y="8472715"/>
          <a:ext cx="1923648" cy="831273"/>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UD デジタル 教科書体 NK-B" panose="02020700000000000000" pitchFamily="18" charset="-128"/>
              <a:ea typeface="UD デジタル 教科書体 NK-B" panose="02020700000000000000" pitchFamily="18" charset="-128"/>
            </a:rPr>
            <a:t>複数台ある場合は，図面とや写真と突合できるように記載してください。</a:t>
          </a:r>
        </a:p>
      </xdr:txBody>
    </xdr:sp>
    <xdr:clientData/>
  </xdr:twoCellAnchor>
  <xdr:twoCellAnchor>
    <xdr:from>
      <xdr:col>7</xdr:col>
      <xdr:colOff>693989</xdr:colOff>
      <xdr:row>32</xdr:row>
      <xdr:rowOff>601382</xdr:rowOff>
    </xdr:from>
    <xdr:to>
      <xdr:col>13</xdr:col>
      <xdr:colOff>493061</xdr:colOff>
      <xdr:row>32</xdr:row>
      <xdr:rowOff>1548789</xdr:rowOff>
    </xdr:to>
    <xdr:sp macro="" textlink="">
      <xdr:nvSpPr>
        <xdr:cNvPr id="14" name="テキスト ボックス 13">
          <a:extLst>
            <a:ext uri="{FF2B5EF4-FFF2-40B4-BE49-F238E27FC236}">
              <a16:creationId xmlns:a16="http://schemas.microsoft.com/office/drawing/2014/main" id="{95DDF88D-20E5-4EE5-8F17-ACD53A9874BD}"/>
            </a:ext>
          </a:extLst>
        </xdr:cNvPr>
        <xdr:cNvSpPr txBox="1"/>
      </xdr:nvSpPr>
      <xdr:spPr>
        <a:xfrm>
          <a:off x="5422871" y="8109323"/>
          <a:ext cx="5663484" cy="947407"/>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0" u="dbl">
              <a:latin typeface="UD デジタル 教科書体 NK-B" panose="02020700000000000000" pitchFamily="18" charset="-128"/>
              <a:ea typeface="UD デジタル 教科書体 NK-B" panose="02020700000000000000" pitchFamily="18" charset="-128"/>
            </a:rPr>
            <a:t>「器具種類」及び「消費電力」の欄については，次の方法等により確認し，記載してください。</a:t>
          </a:r>
          <a:endParaRPr kumimoji="1" lang="en-US" altLang="ja-JP" sz="1100" b="0" u="dbl">
            <a:latin typeface="UD デジタル 教科書体 NK-B" panose="02020700000000000000" pitchFamily="18" charset="-128"/>
            <a:ea typeface="UD デジタル 教科書体 NK-B" panose="02020700000000000000" pitchFamily="18" charset="-128"/>
          </a:endParaRPr>
        </a:p>
        <a:p>
          <a:pPr algn="l"/>
          <a:r>
            <a:rPr kumimoji="1" lang="ja-JP" altLang="en-US" sz="1100" b="1">
              <a:latin typeface="UD デジタル 教科書体 NK-B" panose="02020700000000000000" pitchFamily="18" charset="-128"/>
              <a:ea typeface="UD デジタル 教科書体 NK-B" panose="02020700000000000000" pitchFamily="18" charset="-128"/>
            </a:rPr>
            <a:t>　➊蛍光灯器具の銘板等に記されている品番表示や，施工業者から確認し，記載する。</a:t>
          </a:r>
          <a:endParaRPr kumimoji="1" lang="en-US" altLang="ja-JP" sz="1100" b="1">
            <a:latin typeface="UD デジタル 教科書体 NK-B" panose="02020700000000000000" pitchFamily="18" charset="-128"/>
            <a:ea typeface="UD デジタル 教科書体 NK-B" panose="02020700000000000000" pitchFamily="18" charset="-128"/>
          </a:endParaRPr>
        </a:p>
        <a:p>
          <a:pPr algn="l"/>
          <a:r>
            <a:rPr kumimoji="1" lang="ja-JP" altLang="en-US" sz="1100" b="1">
              <a:latin typeface="UD デジタル 教科書体 NK-B" panose="02020700000000000000" pitchFamily="18" charset="-128"/>
              <a:ea typeface="UD デジタル 教科書体 NK-B" panose="02020700000000000000" pitchFamily="18" charset="-128"/>
            </a:rPr>
            <a:t>　➋別紙「照明器具参考」の中から同一又は類似した器具の数値を引用し，記載する。</a:t>
          </a:r>
        </a:p>
      </xdr:txBody>
    </xdr:sp>
    <xdr:clientData/>
  </xdr:twoCellAnchor>
  <xdr:twoCellAnchor>
    <xdr:from>
      <xdr:col>3</xdr:col>
      <xdr:colOff>563496</xdr:colOff>
      <xdr:row>32</xdr:row>
      <xdr:rowOff>991891</xdr:rowOff>
    </xdr:from>
    <xdr:to>
      <xdr:col>6</xdr:col>
      <xdr:colOff>455793</xdr:colOff>
      <xdr:row>32</xdr:row>
      <xdr:rowOff>1671322</xdr:rowOff>
    </xdr:to>
    <xdr:sp macro="" textlink="">
      <xdr:nvSpPr>
        <xdr:cNvPr id="15" name="テキスト ボックス 14">
          <a:extLst>
            <a:ext uri="{FF2B5EF4-FFF2-40B4-BE49-F238E27FC236}">
              <a16:creationId xmlns:a16="http://schemas.microsoft.com/office/drawing/2014/main" id="{29B8ED72-A374-4A9D-8EA7-9625906EB55A}"/>
            </a:ext>
          </a:extLst>
        </xdr:cNvPr>
        <xdr:cNvSpPr txBox="1"/>
      </xdr:nvSpPr>
      <xdr:spPr>
        <a:xfrm>
          <a:off x="2289202" y="8499832"/>
          <a:ext cx="2238062" cy="679431"/>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UD デジタル 教科書体 NK-B" panose="02020700000000000000" pitchFamily="18" charset="-128"/>
              <a:ea typeface="UD デジタル 教科書体 NK-B" panose="02020700000000000000" pitchFamily="18" charset="-128"/>
            </a:rPr>
            <a:t>営業日数や，営業時間等から概ねの値を記載してください。</a:t>
          </a:r>
        </a:p>
      </xdr:txBody>
    </xdr:sp>
    <xdr:clientData/>
  </xdr:twoCellAnchor>
  <xdr:twoCellAnchor>
    <xdr:from>
      <xdr:col>1</xdr:col>
      <xdr:colOff>9071</xdr:colOff>
      <xdr:row>34</xdr:row>
      <xdr:rowOff>1</xdr:rowOff>
    </xdr:from>
    <xdr:to>
      <xdr:col>2</xdr:col>
      <xdr:colOff>816428</xdr:colOff>
      <xdr:row>34</xdr:row>
      <xdr:rowOff>444501</xdr:rowOff>
    </xdr:to>
    <xdr:sp macro="" textlink="">
      <xdr:nvSpPr>
        <xdr:cNvPr id="21" name="四角形: 角を丸くする 20">
          <a:extLst>
            <a:ext uri="{FF2B5EF4-FFF2-40B4-BE49-F238E27FC236}">
              <a16:creationId xmlns:a16="http://schemas.microsoft.com/office/drawing/2014/main" id="{654A1ED1-1CD0-4155-A947-52058D6A36F2}"/>
            </a:ext>
          </a:extLst>
        </xdr:cNvPr>
        <xdr:cNvSpPr/>
      </xdr:nvSpPr>
      <xdr:spPr>
        <a:xfrm>
          <a:off x="544285" y="10087430"/>
          <a:ext cx="1179286" cy="444500"/>
        </a:xfrm>
        <a:prstGeom prst="roundRect">
          <a:avLst>
            <a:gd name="adj" fmla="val 12390"/>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36286</xdr:colOff>
      <xdr:row>22</xdr:row>
      <xdr:rowOff>45357</xdr:rowOff>
    </xdr:from>
    <xdr:to>
      <xdr:col>6</xdr:col>
      <xdr:colOff>635000</xdr:colOff>
      <xdr:row>28</xdr:row>
      <xdr:rowOff>190500</xdr:rowOff>
    </xdr:to>
    <xdr:sp macro="" textlink="">
      <xdr:nvSpPr>
        <xdr:cNvPr id="2" name="四角形: 角を丸くする 1">
          <a:extLst>
            <a:ext uri="{FF2B5EF4-FFF2-40B4-BE49-F238E27FC236}">
              <a16:creationId xmlns:a16="http://schemas.microsoft.com/office/drawing/2014/main" id="{BED9CEAF-DCE5-40BF-AF17-F3D885303D93}"/>
            </a:ext>
          </a:extLst>
        </xdr:cNvPr>
        <xdr:cNvSpPr/>
      </xdr:nvSpPr>
      <xdr:spPr>
        <a:xfrm>
          <a:off x="571500" y="6386286"/>
          <a:ext cx="3909786" cy="1505857"/>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44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10</xdr:col>
      <xdr:colOff>37193</xdr:colOff>
      <xdr:row>22</xdr:row>
      <xdr:rowOff>39830</xdr:rowOff>
    </xdr:from>
    <xdr:to>
      <xdr:col>12</xdr:col>
      <xdr:colOff>644072</xdr:colOff>
      <xdr:row>28</xdr:row>
      <xdr:rowOff>190500</xdr:rowOff>
    </xdr:to>
    <xdr:sp macro="" textlink="">
      <xdr:nvSpPr>
        <xdr:cNvPr id="3" name="四角形: 角を丸くする 2">
          <a:extLst>
            <a:ext uri="{FF2B5EF4-FFF2-40B4-BE49-F238E27FC236}">
              <a16:creationId xmlns:a16="http://schemas.microsoft.com/office/drawing/2014/main" id="{1352980D-36EF-4529-BC5D-7C86DD4C5341}"/>
            </a:ext>
          </a:extLst>
        </xdr:cNvPr>
        <xdr:cNvSpPr/>
      </xdr:nvSpPr>
      <xdr:spPr>
        <a:xfrm>
          <a:off x="6532336" y="6380759"/>
          <a:ext cx="3409950" cy="1511384"/>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44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15</xdr:col>
      <xdr:colOff>36285</xdr:colOff>
      <xdr:row>22</xdr:row>
      <xdr:rowOff>45357</xdr:rowOff>
    </xdr:from>
    <xdr:to>
      <xdr:col>17</xdr:col>
      <xdr:colOff>734784</xdr:colOff>
      <xdr:row>28</xdr:row>
      <xdr:rowOff>190501</xdr:rowOff>
    </xdr:to>
    <xdr:sp macro="" textlink="">
      <xdr:nvSpPr>
        <xdr:cNvPr id="4" name="四角形: 角を丸くする 3">
          <a:extLst>
            <a:ext uri="{FF2B5EF4-FFF2-40B4-BE49-F238E27FC236}">
              <a16:creationId xmlns:a16="http://schemas.microsoft.com/office/drawing/2014/main" id="{80329854-BE08-43ED-BBA1-408CBB881C27}"/>
            </a:ext>
          </a:extLst>
        </xdr:cNvPr>
        <xdr:cNvSpPr/>
      </xdr:nvSpPr>
      <xdr:spPr>
        <a:xfrm>
          <a:off x="11402785" y="6386286"/>
          <a:ext cx="3401785" cy="1505858"/>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44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10</xdr:col>
      <xdr:colOff>29027</xdr:colOff>
      <xdr:row>20</xdr:row>
      <xdr:rowOff>18967</xdr:rowOff>
    </xdr:from>
    <xdr:to>
      <xdr:col>13</xdr:col>
      <xdr:colOff>0</xdr:colOff>
      <xdr:row>21</xdr:row>
      <xdr:rowOff>0</xdr:rowOff>
    </xdr:to>
    <xdr:sp macro="" textlink="">
      <xdr:nvSpPr>
        <xdr:cNvPr id="5" name="四角形: 角を丸くする 4">
          <a:extLst>
            <a:ext uri="{FF2B5EF4-FFF2-40B4-BE49-F238E27FC236}">
              <a16:creationId xmlns:a16="http://schemas.microsoft.com/office/drawing/2014/main" id="{477357B7-D3EF-41CC-8E2B-44C51148DBF8}"/>
            </a:ext>
          </a:extLst>
        </xdr:cNvPr>
        <xdr:cNvSpPr/>
      </xdr:nvSpPr>
      <xdr:spPr>
        <a:xfrm>
          <a:off x="6524170" y="5461824"/>
          <a:ext cx="3445330" cy="652319"/>
        </a:xfrm>
        <a:prstGeom prst="roundRect">
          <a:avLst>
            <a:gd name="adj" fmla="val 7127"/>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19132</xdr:colOff>
      <xdr:row>20</xdr:row>
      <xdr:rowOff>18967</xdr:rowOff>
    </xdr:from>
    <xdr:to>
      <xdr:col>17</xdr:col>
      <xdr:colOff>752927</xdr:colOff>
      <xdr:row>20</xdr:row>
      <xdr:rowOff>662214</xdr:rowOff>
    </xdr:to>
    <xdr:sp macro="" textlink="">
      <xdr:nvSpPr>
        <xdr:cNvPr id="6" name="四角形: 角を丸くする 5">
          <a:extLst>
            <a:ext uri="{FF2B5EF4-FFF2-40B4-BE49-F238E27FC236}">
              <a16:creationId xmlns:a16="http://schemas.microsoft.com/office/drawing/2014/main" id="{B78A8A5B-1D6F-4176-AFD1-FC1862D2ABE1}"/>
            </a:ext>
          </a:extLst>
        </xdr:cNvPr>
        <xdr:cNvSpPr/>
      </xdr:nvSpPr>
      <xdr:spPr>
        <a:xfrm>
          <a:off x="11385632" y="5461824"/>
          <a:ext cx="3437081" cy="643247"/>
        </a:xfrm>
        <a:prstGeom prst="roundRect">
          <a:avLst>
            <a:gd name="adj" fmla="val 7127"/>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3466</xdr:colOff>
      <xdr:row>20</xdr:row>
      <xdr:rowOff>14845</xdr:rowOff>
    </xdr:from>
    <xdr:to>
      <xdr:col>6</xdr:col>
      <xdr:colOff>644072</xdr:colOff>
      <xdr:row>20</xdr:row>
      <xdr:rowOff>644073</xdr:rowOff>
    </xdr:to>
    <xdr:sp macro="" textlink="">
      <xdr:nvSpPr>
        <xdr:cNvPr id="7" name="四角形: 角を丸くする 6">
          <a:extLst>
            <a:ext uri="{FF2B5EF4-FFF2-40B4-BE49-F238E27FC236}">
              <a16:creationId xmlns:a16="http://schemas.microsoft.com/office/drawing/2014/main" id="{9CFF10B4-FE52-4034-9AC3-739C7118697C}"/>
            </a:ext>
          </a:extLst>
        </xdr:cNvPr>
        <xdr:cNvSpPr/>
      </xdr:nvSpPr>
      <xdr:spPr>
        <a:xfrm>
          <a:off x="1808680" y="5457702"/>
          <a:ext cx="2681678" cy="629228"/>
        </a:xfrm>
        <a:prstGeom prst="roundRect">
          <a:avLst>
            <a:gd name="adj" fmla="val 7127"/>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654876</xdr:colOff>
      <xdr:row>17</xdr:row>
      <xdr:rowOff>671286</xdr:rowOff>
    </xdr:from>
    <xdr:to>
      <xdr:col>5</xdr:col>
      <xdr:colOff>254000</xdr:colOff>
      <xdr:row>20</xdr:row>
      <xdr:rowOff>14845</xdr:rowOff>
    </xdr:to>
    <xdr:cxnSp macro="">
      <xdr:nvCxnSpPr>
        <xdr:cNvPr id="9" name="直線矢印コネクタ 8">
          <a:extLst>
            <a:ext uri="{FF2B5EF4-FFF2-40B4-BE49-F238E27FC236}">
              <a16:creationId xmlns:a16="http://schemas.microsoft.com/office/drawing/2014/main" id="{101A5995-C879-4C75-89EC-37EAC38F56C6}"/>
            </a:ext>
          </a:extLst>
        </xdr:cNvPr>
        <xdr:cNvCxnSpPr>
          <a:endCxn id="7" idx="0"/>
        </xdr:cNvCxnSpPr>
      </xdr:nvCxnSpPr>
      <xdr:spPr>
        <a:xfrm flipH="1">
          <a:off x="3149519" y="4780643"/>
          <a:ext cx="261338" cy="67705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108857</xdr:colOff>
      <xdr:row>17</xdr:row>
      <xdr:rowOff>272143</xdr:rowOff>
    </xdr:from>
    <xdr:to>
      <xdr:col>10</xdr:col>
      <xdr:colOff>45357</xdr:colOff>
      <xdr:row>17</xdr:row>
      <xdr:rowOff>706750</xdr:rowOff>
    </xdr:to>
    <xdr:sp macro="" textlink="">
      <xdr:nvSpPr>
        <xdr:cNvPr id="8" name="テキスト ボックス 7">
          <a:extLst>
            <a:ext uri="{FF2B5EF4-FFF2-40B4-BE49-F238E27FC236}">
              <a16:creationId xmlns:a16="http://schemas.microsoft.com/office/drawing/2014/main" id="{2092FEAD-ECFA-4AD0-9064-35CFA7B6F219}"/>
            </a:ext>
          </a:extLst>
        </xdr:cNvPr>
        <xdr:cNvSpPr txBox="1"/>
      </xdr:nvSpPr>
      <xdr:spPr>
        <a:xfrm>
          <a:off x="2603500" y="4381500"/>
          <a:ext cx="3937000" cy="434607"/>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UD デジタル 教科書体 NK-B" panose="02020700000000000000" pitchFamily="18" charset="-128"/>
              <a:ea typeface="UD デジタル 教科書体 NK-B" panose="02020700000000000000" pitchFamily="18" charset="-128"/>
              <a:cs typeface="+mn-cs"/>
            </a:rPr>
            <a:t>営業日数や，営業時間等から概ねの値を記載してください。</a:t>
          </a:r>
          <a:endParaRPr lang="ja-JP" altLang="ja-JP">
            <a:effectLst/>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12</xdr:col>
      <xdr:colOff>217715</xdr:colOff>
      <xdr:row>17</xdr:row>
      <xdr:rowOff>258658</xdr:rowOff>
    </xdr:from>
    <xdr:to>
      <xdr:col>13</xdr:col>
      <xdr:colOff>92074</xdr:colOff>
      <xdr:row>20</xdr:row>
      <xdr:rowOff>9072</xdr:rowOff>
    </xdr:to>
    <xdr:cxnSp macro="">
      <xdr:nvCxnSpPr>
        <xdr:cNvPr id="13" name="直線矢印コネクタ 12">
          <a:extLst>
            <a:ext uri="{FF2B5EF4-FFF2-40B4-BE49-F238E27FC236}">
              <a16:creationId xmlns:a16="http://schemas.microsoft.com/office/drawing/2014/main" id="{40D64D41-860D-473D-A22C-51386DDC2348}"/>
            </a:ext>
          </a:extLst>
        </xdr:cNvPr>
        <xdr:cNvCxnSpPr/>
      </xdr:nvCxnSpPr>
      <xdr:spPr>
        <a:xfrm flipH="1">
          <a:off x="9515929" y="4368015"/>
          <a:ext cx="545645" cy="108391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652174</xdr:colOff>
      <xdr:row>17</xdr:row>
      <xdr:rowOff>592699</xdr:rowOff>
    </xdr:from>
    <xdr:to>
      <xdr:col>15</xdr:col>
      <xdr:colOff>1188357</xdr:colOff>
      <xdr:row>20</xdr:row>
      <xdr:rowOff>0</xdr:rowOff>
    </xdr:to>
    <xdr:cxnSp macro="">
      <xdr:nvCxnSpPr>
        <xdr:cNvPr id="14" name="直線矢印コネクタ 13">
          <a:extLst>
            <a:ext uri="{FF2B5EF4-FFF2-40B4-BE49-F238E27FC236}">
              <a16:creationId xmlns:a16="http://schemas.microsoft.com/office/drawing/2014/main" id="{620DA4DB-37E5-4A08-965D-88D0F0F87B7B}"/>
            </a:ext>
          </a:extLst>
        </xdr:cNvPr>
        <xdr:cNvCxnSpPr/>
      </xdr:nvCxnSpPr>
      <xdr:spPr>
        <a:xfrm>
          <a:off x="12018674" y="4702056"/>
          <a:ext cx="536183" cy="740801"/>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235858</xdr:colOff>
      <xdr:row>14</xdr:row>
      <xdr:rowOff>163286</xdr:rowOff>
    </xdr:from>
    <xdr:to>
      <xdr:col>16</xdr:col>
      <xdr:colOff>402296</xdr:colOff>
      <xdr:row>17</xdr:row>
      <xdr:rowOff>657270</xdr:rowOff>
    </xdr:to>
    <xdr:sp macro="" textlink="">
      <xdr:nvSpPr>
        <xdr:cNvPr id="15" name="テキスト ボックス 14">
          <a:extLst>
            <a:ext uri="{FF2B5EF4-FFF2-40B4-BE49-F238E27FC236}">
              <a16:creationId xmlns:a16="http://schemas.microsoft.com/office/drawing/2014/main" id="{A9BAA91F-FD2F-4670-9E45-CD31DE8003A6}"/>
            </a:ext>
          </a:extLst>
        </xdr:cNvPr>
        <xdr:cNvSpPr txBox="1"/>
      </xdr:nvSpPr>
      <xdr:spPr>
        <a:xfrm>
          <a:off x="9534072" y="3592286"/>
          <a:ext cx="4203224" cy="1174341"/>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UD デジタル 教科書体 NK-B" panose="02020700000000000000" pitchFamily="18" charset="-128"/>
              <a:ea typeface="UD デジタル 教科書体 NK-B" panose="02020700000000000000" pitchFamily="18" charset="-128"/>
            </a:rPr>
            <a:t>型式及び消費電力が不明な場合は，施工事業者に取替前のエアコンについて確認してください</a:t>
          </a:r>
          <a:endParaRPr kumimoji="1" lang="en-US" altLang="ja-JP" sz="1200" b="1">
            <a:latin typeface="UD デジタル 教科書体 NK-B" panose="02020700000000000000" pitchFamily="18" charset="-128"/>
            <a:ea typeface="UD デジタル 教科書体 NK-B" panose="02020700000000000000" pitchFamily="18" charset="-128"/>
          </a:endParaRPr>
        </a:p>
        <a:p>
          <a:pPr algn="l"/>
          <a:r>
            <a:rPr kumimoji="1" lang="en-US" altLang="ja-JP" sz="1200" b="1">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b="1">
              <a:solidFill>
                <a:srgbClr val="FF0000"/>
              </a:solidFill>
              <a:latin typeface="UD デジタル 教科書体 NK-B" panose="02020700000000000000" pitchFamily="18" charset="-128"/>
              <a:ea typeface="UD デジタル 教科書体 NK-B" panose="02020700000000000000" pitchFamily="18" charset="-128"/>
            </a:rPr>
            <a:t>施工事業者に確認しても不明な場合はゼロカーボンシティ推進課までご相談ください。</a:t>
          </a:r>
          <a:endParaRPr kumimoji="1" lang="en-US" altLang="ja-JP" sz="1050" b="1">
            <a:latin typeface="UD デジタル 教科書体 NK-B" panose="02020700000000000000" pitchFamily="18" charset="-128"/>
            <a:ea typeface="UD デジタル 教科書体 NK-B" panose="02020700000000000000" pitchFamily="18"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36286</xdr:colOff>
      <xdr:row>22</xdr:row>
      <xdr:rowOff>45357</xdr:rowOff>
    </xdr:from>
    <xdr:to>
      <xdr:col>5</xdr:col>
      <xdr:colOff>0</xdr:colOff>
      <xdr:row>28</xdr:row>
      <xdr:rowOff>190500</xdr:rowOff>
    </xdr:to>
    <xdr:sp macro="" textlink="">
      <xdr:nvSpPr>
        <xdr:cNvPr id="2" name="四角形: 角を丸くする 1">
          <a:extLst>
            <a:ext uri="{FF2B5EF4-FFF2-40B4-BE49-F238E27FC236}">
              <a16:creationId xmlns:a16="http://schemas.microsoft.com/office/drawing/2014/main" id="{EF594939-C5F6-4A71-A359-5BBBE198DE52}"/>
            </a:ext>
          </a:extLst>
        </xdr:cNvPr>
        <xdr:cNvSpPr/>
      </xdr:nvSpPr>
      <xdr:spPr>
        <a:xfrm>
          <a:off x="569686" y="6757307"/>
          <a:ext cx="3907064" cy="1478643"/>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44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7</xdr:col>
      <xdr:colOff>37193</xdr:colOff>
      <xdr:row>22</xdr:row>
      <xdr:rowOff>39830</xdr:rowOff>
    </xdr:from>
    <xdr:to>
      <xdr:col>9</xdr:col>
      <xdr:colOff>0</xdr:colOff>
      <xdr:row>28</xdr:row>
      <xdr:rowOff>190500</xdr:rowOff>
    </xdr:to>
    <xdr:sp macro="" textlink="">
      <xdr:nvSpPr>
        <xdr:cNvPr id="3" name="四角形: 角を丸くする 2">
          <a:extLst>
            <a:ext uri="{FF2B5EF4-FFF2-40B4-BE49-F238E27FC236}">
              <a16:creationId xmlns:a16="http://schemas.microsoft.com/office/drawing/2014/main" id="{8FFFB15C-A20A-4BB2-9C1D-C027ECEE7056}"/>
            </a:ext>
          </a:extLst>
        </xdr:cNvPr>
        <xdr:cNvSpPr/>
      </xdr:nvSpPr>
      <xdr:spPr>
        <a:xfrm>
          <a:off x="6520543" y="6751780"/>
          <a:ext cx="3400879" cy="1484170"/>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44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11</xdr:col>
      <xdr:colOff>36285</xdr:colOff>
      <xdr:row>22</xdr:row>
      <xdr:rowOff>45357</xdr:rowOff>
    </xdr:from>
    <xdr:to>
      <xdr:col>13</xdr:col>
      <xdr:colOff>0</xdr:colOff>
      <xdr:row>28</xdr:row>
      <xdr:rowOff>190501</xdr:rowOff>
    </xdr:to>
    <xdr:sp macro="" textlink="">
      <xdr:nvSpPr>
        <xdr:cNvPr id="4" name="四角形: 角を丸くする 3">
          <a:extLst>
            <a:ext uri="{FF2B5EF4-FFF2-40B4-BE49-F238E27FC236}">
              <a16:creationId xmlns:a16="http://schemas.microsoft.com/office/drawing/2014/main" id="{74D9E2DD-9806-4992-9714-9DFE28DEC680}"/>
            </a:ext>
          </a:extLst>
        </xdr:cNvPr>
        <xdr:cNvSpPr/>
      </xdr:nvSpPr>
      <xdr:spPr>
        <a:xfrm>
          <a:off x="11377385" y="6757307"/>
          <a:ext cx="3397249" cy="1478644"/>
        </a:xfrm>
        <a:prstGeom prst="roundRect">
          <a:avLst>
            <a:gd name="adj" fmla="val 1453"/>
          </a:avLst>
        </a:prstGeom>
        <a:solidFill>
          <a:srgbClr val="FF0000">
            <a:alpha val="10196"/>
          </a:srgb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ctr"/>
        <a:lstStyle/>
        <a:p>
          <a:pPr algn="ctr"/>
          <a:r>
            <a:rPr kumimoji="1" lang="ja-JP" altLang="en-US" sz="4400" b="1">
              <a:solidFill>
                <a:srgbClr val="FF0000"/>
              </a:solidFill>
              <a:latin typeface="メイリオ" panose="020B0604030504040204" pitchFamily="50" charset="-128"/>
              <a:ea typeface="メイリオ" panose="020B0604030504040204" pitchFamily="50" charset="-128"/>
            </a:rPr>
            <a:t>記載欄</a:t>
          </a:r>
        </a:p>
      </xdr:txBody>
    </xdr:sp>
    <xdr:clientData/>
  </xdr:twoCellAnchor>
  <xdr:twoCellAnchor>
    <xdr:from>
      <xdr:col>7</xdr:col>
      <xdr:colOff>29027</xdr:colOff>
      <xdr:row>20</xdr:row>
      <xdr:rowOff>18967</xdr:rowOff>
    </xdr:from>
    <xdr:to>
      <xdr:col>9</xdr:col>
      <xdr:colOff>0</xdr:colOff>
      <xdr:row>21</xdr:row>
      <xdr:rowOff>0</xdr:rowOff>
    </xdr:to>
    <xdr:sp macro="" textlink="">
      <xdr:nvSpPr>
        <xdr:cNvPr id="5" name="四角形: 角を丸くする 4">
          <a:extLst>
            <a:ext uri="{FF2B5EF4-FFF2-40B4-BE49-F238E27FC236}">
              <a16:creationId xmlns:a16="http://schemas.microsoft.com/office/drawing/2014/main" id="{429E995D-3394-4B65-B3A4-8A4C0374A708}"/>
            </a:ext>
          </a:extLst>
        </xdr:cNvPr>
        <xdr:cNvSpPr/>
      </xdr:nvSpPr>
      <xdr:spPr>
        <a:xfrm>
          <a:off x="6512377" y="5835567"/>
          <a:ext cx="3438073" cy="654133"/>
        </a:xfrm>
        <a:prstGeom prst="roundRect">
          <a:avLst>
            <a:gd name="adj" fmla="val 7127"/>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19132</xdr:colOff>
      <xdr:row>20</xdr:row>
      <xdr:rowOff>18967</xdr:rowOff>
    </xdr:from>
    <xdr:to>
      <xdr:col>13</xdr:col>
      <xdr:colOff>0</xdr:colOff>
      <xdr:row>20</xdr:row>
      <xdr:rowOff>662214</xdr:rowOff>
    </xdr:to>
    <xdr:sp macro="" textlink="">
      <xdr:nvSpPr>
        <xdr:cNvPr id="6" name="四角形: 角を丸くする 5">
          <a:extLst>
            <a:ext uri="{FF2B5EF4-FFF2-40B4-BE49-F238E27FC236}">
              <a16:creationId xmlns:a16="http://schemas.microsoft.com/office/drawing/2014/main" id="{377507B8-1548-460C-B317-D6302C8DF6A4}"/>
            </a:ext>
          </a:extLst>
        </xdr:cNvPr>
        <xdr:cNvSpPr/>
      </xdr:nvSpPr>
      <xdr:spPr>
        <a:xfrm>
          <a:off x="11360232" y="5835567"/>
          <a:ext cx="3432545" cy="643247"/>
        </a:xfrm>
        <a:prstGeom prst="roundRect">
          <a:avLst>
            <a:gd name="adj" fmla="val 7127"/>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3466</xdr:colOff>
      <xdr:row>20</xdr:row>
      <xdr:rowOff>14845</xdr:rowOff>
    </xdr:from>
    <xdr:to>
      <xdr:col>5</xdr:col>
      <xdr:colOff>0</xdr:colOff>
      <xdr:row>20</xdr:row>
      <xdr:rowOff>644073</xdr:rowOff>
    </xdr:to>
    <xdr:sp macro="" textlink="">
      <xdr:nvSpPr>
        <xdr:cNvPr id="7" name="四角形: 角を丸くする 6">
          <a:extLst>
            <a:ext uri="{FF2B5EF4-FFF2-40B4-BE49-F238E27FC236}">
              <a16:creationId xmlns:a16="http://schemas.microsoft.com/office/drawing/2014/main" id="{DA25FE93-1AD8-4605-BACE-7783D52B9934}"/>
            </a:ext>
          </a:extLst>
        </xdr:cNvPr>
        <xdr:cNvSpPr/>
      </xdr:nvSpPr>
      <xdr:spPr>
        <a:xfrm>
          <a:off x="1800516" y="5831445"/>
          <a:ext cx="2685306" cy="629228"/>
        </a:xfrm>
        <a:prstGeom prst="roundRect">
          <a:avLst>
            <a:gd name="adj" fmla="val 7127"/>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654876</xdr:colOff>
      <xdr:row>17</xdr:row>
      <xdr:rowOff>671286</xdr:rowOff>
    </xdr:from>
    <xdr:to>
      <xdr:col>5</xdr:col>
      <xdr:colOff>0</xdr:colOff>
      <xdr:row>20</xdr:row>
      <xdr:rowOff>14845</xdr:rowOff>
    </xdr:to>
    <xdr:cxnSp macro="">
      <xdr:nvCxnSpPr>
        <xdr:cNvPr id="8" name="直線矢印コネクタ 7">
          <a:extLst>
            <a:ext uri="{FF2B5EF4-FFF2-40B4-BE49-F238E27FC236}">
              <a16:creationId xmlns:a16="http://schemas.microsoft.com/office/drawing/2014/main" id="{56577B48-2522-4AB5-AEEE-BD52959B55EF}"/>
            </a:ext>
          </a:extLst>
        </xdr:cNvPr>
        <xdr:cNvCxnSpPr>
          <a:endCxn id="7" idx="0"/>
        </xdr:cNvCxnSpPr>
      </xdr:nvCxnSpPr>
      <xdr:spPr>
        <a:xfrm flipH="1">
          <a:off x="3144076" y="5154386"/>
          <a:ext cx="259524" cy="67705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108857</xdr:colOff>
      <xdr:row>17</xdr:row>
      <xdr:rowOff>308429</xdr:rowOff>
    </xdr:from>
    <xdr:to>
      <xdr:col>7</xdr:col>
      <xdr:colOff>462643</xdr:colOff>
      <xdr:row>17</xdr:row>
      <xdr:rowOff>706750</xdr:rowOff>
    </xdr:to>
    <xdr:sp macro="" textlink="">
      <xdr:nvSpPr>
        <xdr:cNvPr id="9" name="テキスト ボックス 8">
          <a:extLst>
            <a:ext uri="{FF2B5EF4-FFF2-40B4-BE49-F238E27FC236}">
              <a16:creationId xmlns:a16="http://schemas.microsoft.com/office/drawing/2014/main" id="{E4AA67C4-E309-4455-8148-E9B1D8190D98}"/>
            </a:ext>
          </a:extLst>
        </xdr:cNvPr>
        <xdr:cNvSpPr txBox="1"/>
      </xdr:nvSpPr>
      <xdr:spPr>
        <a:xfrm>
          <a:off x="2603500" y="4826000"/>
          <a:ext cx="2340429" cy="398321"/>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UD デジタル 教科書体 NK-B" panose="02020700000000000000" pitchFamily="18" charset="-128"/>
              <a:ea typeface="UD デジタル 教科書体 NK-B" panose="02020700000000000000" pitchFamily="18" charset="-128"/>
              <a:cs typeface="+mn-cs"/>
            </a:rPr>
            <a:t>原則，</a:t>
          </a:r>
          <a:r>
            <a:rPr kumimoji="1" lang="en-US" altLang="ja-JP" sz="1100" b="1">
              <a:solidFill>
                <a:schemeClr val="dk1"/>
              </a:solidFill>
              <a:effectLst/>
              <a:latin typeface="UD デジタル 教科書体 NK-B" panose="02020700000000000000" pitchFamily="18" charset="-128"/>
              <a:ea typeface="UD デジタル 教科書体 NK-B" panose="02020700000000000000" pitchFamily="18" charset="-128"/>
              <a:cs typeface="+mn-cs"/>
            </a:rPr>
            <a:t>365</a:t>
          </a:r>
          <a:r>
            <a:rPr kumimoji="1" lang="ja-JP" altLang="en-US" sz="1100" b="1">
              <a:solidFill>
                <a:schemeClr val="dk1"/>
              </a:solidFill>
              <a:effectLst/>
              <a:latin typeface="UD デジタル 教科書体 NK-B" panose="02020700000000000000" pitchFamily="18" charset="-128"/>
              <a:ea typeface="UD デジタル 教科書体 NK-B" panose="02020700000000000000" pitchFamily="18" charset="-128"/>
              <a:cs typeface="+mn-cs"/>
            </a:rPr>
            <a:t>日</a:t>
          </a:r>
          <a:r>
            <a:rPr kumimoji="1" lang="en-US" altLang="ja-JP" sz="1100" b="1">
              <a:solidFill>
                <a:schemeClr val="dk1"/>
              </a:solidFill>
              <a:effectLst/>
              <a:latin typeface="UD デジタル 教科書体 NK-B" panose="02020700000000000000" pitchFamily="18" charset="-128"/>
              <a:ea typeface="UD デジタル 教科書体 NK-B" panose="02020700000000000000" pitchFamily="18" charset="-128"/>
              <a:cs typeface="+mn-cs"/>
            </a:rPr>
            <a:t>24</a:t>
          </a:r>
          <a:r>
            <a:rPr kumimoji="1" lang="ja-JP" altLang="en-US" sz="1100" b="1">
              <a:solidFill>
                <a:schemeClr val="dk1"/>
              </a:solidFill>
              <a:effectLst/>
              <a:latin typeface="UD デジタル 教科書体 NK-B" panose="02020700000000000000" pitchFamily="18" charset="-128"/>
              <a:ea typeface="UD デジタル 教科書体 NK-B" panose="02020700000000000000" pitchFamily="18" charset="-128"/>
              <a:cs typeface="+mn-cs"/>
            </a:rPr>
            <a:t>時間としてください。</a:t>
          </a:r>
          <a:endParaRPr lang="ja-JP" altLang="ja-JP">
            <a:effectLst/>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9</xdr:col>
      <xdr:colOff>0</xdr:colOff>
      <xdr:row>17</xdr:row>
      <xdr:rowOff>258658</xdr:rowOff>
    </xdr:from>
    <xdr:to>
      <xdr:col>9</xdr:col>
      <xdr:colOff>92074</xdr:colOff>
      <xdr:row>20</xdr:row>
      <xdr:rowOff>9072</xdr:rowOff>
    </xdr:to>
    <xdr:cxnSp macro="">
      <xdr:nvCxnSpPr>
        <xdr:cNvPr id="10" name="直線矢印コネクタ 9">
          <a:extLst>
            <a:ext uri="{FF2B5EF4-FFF2-40B4-BE49-F238E27FC236}">
              <a16:creationId xmlns:a16="http://schemas.microsoft.com/office/drawing/2014/main" id="{81A17337-8E4B-476F-99C5-2EA999069200}"/>
            </a:ext>
          </a:extLst>
        </xdr:cNvPr>
        <xdr:cNvCxnSpPr/>
      </xdr:nvCxnSpPr>
      <xdr:spPr>
        <a:xfrm flipH="1">
          <a:off x="9495065" y="4741758"/>
          <a:ext cx="547459" cy="108391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652174</xdr:colOff>
      <xdr:row>17</xdr:row>
      <xdr:rowOff>592699</xdr:rowOff>
    </xdr:from>
    <xdr:to>
      <xdr:col>11</xdr:col>
      <xdr:colOff>1188357</xdr:colOff>
      <xdr:row>20</xdr:row>
      <xdr:rowOff>0</xdr:rowOff>
    </xdr:to>
    <xdr:cxnSp macro="">
      <xdr:nvCxnSpPr>
        <xdr:cNvPr id="11" name="直線矢印コネクタ 10">
          <a:extLst>
            <a:ext uri="{FF2B5EF4-FFF2-40B4-BE49-F238E27FC236}">
              <a16:creationId xmlns:a16="http://schemas.microsoft.com/office/drawing/2014/main" id="{BC9EDDBC-5D19-4A68-BAD7-888868865639}"/>
            </a:ext>
          </a:extLst>
        </xdr:cNvPr>
        <xdr:cNvCxnSpPr/>
      </xdr:nvCxnSpPr>
      <xdr:spPr>
        <a:xfrm>
          <a:off x="11993274" y="5075799"/>
          <a:ext cx="536183" cy="740801"/>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14</xdr:row>
      <xdr:rowOff>163286</xdr:rowOff>
    </xdr:from>
    <xdr:to>
      <xdr:col>13</xdr:col>
      <xdr:colOff>90715</xdr:colOff>
      <xdr:row>17</xdr:row>
      <xdr:rowOff>680358</xdr:rowOff>
    </xdr:to>
    <xdr:sp macro="" textlink="">
      <xdr:nvSpPr>
        <xdr:cNvPr id="12" name="テキスト ボックス 11">
          <a:extLst>
            <a:ext uri="{FF2B5EF4-FFF2-40B4-BE49-F238E27FC236}">
              <a16:creationId xmlns:a16="http://schemas.microsoft.com/office/drawing/2014/main" id="{31C37590-23EB-4B25-8E41-C5C99F6A784C}"/>
            </a:ext>
          </a:extLst>
        </xdr:cNvPr>
        <xdr:cNvSpPr txBox="1"/>
      </xdr:nvSpPr>
      <xdr:spPr>
        <a:xfrm>
          <a:off x="7402286" y="4000500"/>
          <a:ext cx="4254500" cy="1197429"/>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UD デジタル 教科書体 NK-B" panose="02020700000000000000" pitchFamily="18" charset="-128"/>
              <a:ea typeface="UD デジタル 教科書体 NK-B" panose="02020700000000000000" pitchFamily="18" charset="-128"/>
            </a:rPr>
            <a:t>型式及び消費電力が不明な場合は，施工事業者又は製造業者にに取替前の冷凍冷蔵設備について確認してください。</a:t>
          </a:r>
          <a:endParaRPr kumimoji="1" lang="en-US" altLang="ja-JP" sz="1200" b="1">
            <a:latin typeface="UD デジタル 教科書体 NK-B" panose="02020700000000000000" pitchFamily="18" charset="-128"/>
            <a:ea typeface="UD デジタル 教科書体 NK-B" panose="02020700000000000000" pitchFamily="18" charset="-128"/>
          </a:endParaRPr>
        </a:p>
        <a:p>
          <a:pPr algn="l"/>
          <a:r>
            <a:rPr kumimoji="1" lang="en-US" altLang="ja-JP" sz="1200" b="1">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b="1">
              <a:solidFill>
                <a:srgbClr val="FF0000"/>
              </a:solidFill>
              <a:latin typeface="UD デジタル 教科書体 NK-B" panose="02020700000000000000" pitchFamily="18" charset="-128"/>
              <a:ea typeface="UD デジタル 教科書体 NK-B" panose="02020700000000000000" pitchFamily="18" charset="-128"/>
            </a:rPr>
            <a:t>施工事業者又は製造業者に確認しても不明な場合はゼロカーボンシティ推進課までご相談ください。</a:t>
          </a:r>
          <a:endParaRPr kumimoji="1" lang="en-US" altLang="ja-JP" sz="1050" b="1">
            <a:latin typeface="UD デジタル 教科書体 NK-B" panose="02020700000000000000" pitchFamily="18" charset="-128"/>
            <a:ea typeface="UD デジタル 教科書体 NK-B" panose="02020700000000000000" pitchFamily="18"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46"/>
  <sheetViews>
    <sheetView showGridLines="0" tabSelected="1" zoomScale="55" zoomScaleNormal="55" zoomScalePageLayoutView="70" workbookViewId="0"/>
  </sheetViews>
  <sheetFormatPr defaultRowHeight="17.5"/>
  <cols>
    <col min="1" max="1" width="7" style="4" bestFit="1" customWidth="1"/>
    <col min="2" max="2" width="4.83203125" style="57" bestFit="1" customWidth="1"/>
    <col min="3" max="3" width="10.9140625" style="4" customWidth="1"/>
    <col min="4" max="4" width="8.5" style="4" bestFit="1" customWidth="1"/>
    <col min="5" max="5" width="9.9140625" style="4" customWidth="1"/>
    <col min="6" max="6" width="12.33203125" style="4" bestFit="1" customWidth="1"/>
    <col min="7" max="7" width="8.6640625" style="10"/>
    <col min="8" max="8" width="16.5" style="4" customWidth="1"/>
    <col min="9" max="9" width="9.4140625" style="4" customWidth="1"/>
    <col min="10" max="10" width="8.6640625" style="4"/>
    <col min="11" max="11" width="12.33203125" style="10" bestFit="1" customWidth="1"/>
    <col min="12" max="12" width="12.25" style="10" bestFit="1" customWidth="1"/>
    <col min="13" max="13" width="17.83203125" style="12" customWidth="1"/>
    <col min="14" max="15" width="8.6640625" style="4"/>
    <col min="16" max="16" width="13" style="10" customWidth="1"/>
    <col min="17" max="17" width="8.6640625" style="10"/>
    <col min="18" max="18" width="11.6640625" style="10" customWidth="1"/>
    <col min="19" max="16384" width="8.6640625" style="4"/>
  </cols>
  <sheetData>
    <row r="1" spans="1:18" s="2" customFormat="1" ht="32" customHeight="1">
      <c r="A1" s="111" t="s">
        <v>102</v>
      </c>
    </row>
    <row r="2" spans="1:18" s="15" customFormat="1" ht="23" customHeight="1" thickBot="1">
      <c r="B2" s="57"/>
      <c r="F2" s="169"/>
      <c r="G2" s="169"/>
      <c r="H2" s="68"/>
      <c r="I2" s="68"/>
      <c r="J2" s="68"/>
      <c r="K2" s="169"/>
      <c r="L2" s="169"/>
      <c r="M2" s="11"/>
      <c r="N2" s="68"/>
      <c r="O2" s="68"/>
      <c r="P2" s="169"/>
      <c r="Q2" s="169"/>
      <c r="R2" s="169"/>
    </row>
    <row r="3" spans="1:18" ht="18.5" customHeight="1" thickBot="1">
      <c r="B3" s="170" t="s">
        <v>32</v>
      </c>
      <c r="C3" s="171"/>
      <c r="D3" s="171"/>
      <c r="E3" s="171"/>
      <c r="F3" s="175" t="s">
        <v>22</v>
      </c>
      <c r="G3" s="176"/>
      <c r="H3" s="177" t="s">
        <v>26</v>
      </c>
      <c r="I3" s="178"/>
      <c r="J3" s="179"/>
      <c r="K3" s="180" t="s">
        <v>22</v>
      </c>
      <c r="L3" s="180"/>
      <c r="M3" s="172" t="s">
        <v>87</v>
      </c>
      <c r="N3" s="173"/>
      <c r="O3" s="174"/>
      <c r="P3" s="181" t="s">
        <v>22</v>
      </c>
      <c r="Q3" s="182"/>
      <c r="R3" s="183"/>
    </row>
    <row r="4" spans="1:18" ht="35.5" thickBot="1">
      <c r="A4" s="5"/>
      <c r="B4" s="53" t="s">
        <v>36</v>
      </c>
      <c r="C4" s="30" t="s">
        <v>0</v>
      </c>
      <c r="D4" s="31" t="s">
        <v>31</v>
      </c>
      <c r="E4" s="31" t="s">
        <v>30</v>
      </c>
      <c r="F4" s="26" t="s">
        <v>5</v>
      </c>
      <c r="G4" s="26" t="s">
        <v>6</v>
      </c>
      <c r="H4" s="27" t="s">
        <v>1</v>
      </c>
      <c r="I4" s="28" t="s">
        <v>33</v>
      </c>
      <c r="J4" s="27" t="s">
        <v>3</v>
      </c>
      <c r="K4" s="29" t="s">
        <v>34</v>
      </c>
      <c r="L4" s="29" t="s">
        <v>72</v>
      </c>
      <c r="M4" s="54" t="s">
        <v>15</v>
      </c>
      <c r="N4" s="25" t="s">
        <v>33</v>
      </c>
      <c r="O4" s="54" t="s">
        <v>3</v>
      </c>
      <c r="P4" s="29" t="s">
        <v>34</v>
      </c>
      <c r="Q4" s="29" t="s">
        <v>71</v>
      </c>
      <c r="R4" s="67" t="s">
        <v>70</v>
      </c>
    </row>
    <row r="5" spans="1:18" s="16" customFormat="1">
      <c r="A5" s="9" t="s">
        <v>20</v>
      </c>
      <c r="B5" s="56" t="s">
        <v>37</v>
      </c>
      <c r="C5" s="24" t="s">
        <v>2</v>
      </c>
      <c r="D5" s="24">
        <v>240</v>
      </c>
      <c r="E5" s="24">
        <v>8</v>
      </c>
      <c r="F5" s="131">
        <f>D5*E5</f>
        <v>1920</v>
      </c>
      <c r="G5" s="131">
        <v>0.42099999999999999</v>
      </c>
      <c r="H5" s="44" t="s">
        <v>4</v>
      </c>
      <c r="I5" s="24">
        <v>83</v>
      </c>
      <c r="J5" s="43">
        <v>3</v>
      </c>
      <c r="K5" s="131">
        <f t="shared" ref="K5:K29" si="0">I5*J5*F5/1000</f>
        <v>478.08</v>
      </c>
      <c r="L5" s="131">
        <f t="shared" ref="L5:L29" si="1">ROUND(K5*G5/1000,2)</f>
        <v>0.2</v>
      </c>
      <c r="M5" s="45" t="s">
        <v>16</v>
      </c>
      <c r="N5" s="24">
        <v>43.1</v>
      </c>
      <c r="O5" s="43">
        <v>3</v>
      </c>
      <c r="P5" s="131">
        <f t="shared" ref="P5:P29" si="2">N5*O5*F5/1000</f>
        <v>248.25600000000003</v>
      </c>
      <c r="Q5" s="131">
        <f t="shared" ref="Q5:Q29" si="3">ROUND(P5*G5/1000,2)</f>
        <v>0.1</v>
      </c>
      <c r="R5" s="132">
        <f t="shared" ref="R5:R29" si="4">L5-Q5</f>
        <v>0.1</v>
      </c>
    </row>
    <row r="6" spans="1:18">
      <c r="A6" s="5"/>
      <c r="B6" s="69"/>
      <c r="C6" s="6"/>
      <c r="D6" s="6"/>
      <c r="E6" s="6"/>
      <c r="F6" s="117">
        <f t="shared" ref="F6:F29" si="5">D6*E6</f>
        <v>0</v>
      </c>
      <c r="G6" s="131">
        <v>0.42099999999999999</v>
      </c>
      <c r="H6" s="37"/>
      <c r="I6" s="14"/>
      <c r="J6" s="34"/>
      <c r="K6" s="117">
        <f t="shared" si="0"/>
        <v>0</v>
      </c>
      <c r="L6" s="117">
        <f t="shared" si="1"/>
        <v>0</v>
      </c>
      <c r="M6" s="40"/>
      <c r="N6" s="14"/>
      <c r="O6" s="34"/>
      <c r="P6" s="117">
        <f t="shared" si="2"/>
        <v>0</v>
      </c>
      <c r="Q6" s="117">
        <f t="shared" si="3"/>
        <v>0</v>
      </c>
      <c r="R6" s="118">
        <f t="shared" si="4"/>
        <v>0</v>
      </c>
    </row>
    <row r="7" spans="1:18">
      <c r="A7" s="5"/>
      <c r="B7" s="69"/>
      <c r="C7" s="6"/>
      <c r="D7" s="6"/>
      <c r="E7" s="6"/>
      <c r="F7" s="117">
        <f t="shared" si="5"/>
        <v>0</v>
      </c>
      <c r="G7" s="131">
        <v>0.42099999999999999</v>
      </c>
      <c r="H7" s="38"/>
      <c r="I7" s="6"/>
      <c r="J7" s="35"/>
      <c r="K7" s="117">
        <f t="shared" si="0"/>
        <v>0</v>
      </c>
      <c r="L7" s="117">
        <f t="shared" si="1"/>
        <v>0</v>
      </c>
      <c r="M7" s="41"/>
      <c r="N7" s="6"/>
      <c r="O7" s="35"/>
      <c r="P7" s="117">
        <f t="shared" si="2"/>
        <v>0</v>
      </c>
      <c r="Q7" s="117">
        <f t="shared" si="3"/>
        <v>0</v>
      </c>
      <c r="R7" s="118">
        <f t="shared" si="4"/>
        <v>0</v>
      </c>
    </row>
    <row r="8" spans="1:18">
      <c r="A8" s="5"/>
      <c r="B8" s="69"/>
      <c r="C8" s="6"/>
      <c r="D8" s="6"/>
      <c r="E8" s="6"/>
      <c r="F8" s="117">
        <f t="shared" si="5"/>
        <v>0</v>
      </c>
      <c r="G8" s="131">
        <v>0.42099999999999999</v>
      </c>
      <c r="H8" s="38"/>
      <c r="I8" s="6"/>
      <c r="J8" s="35"/>
      <c r="K8" s="117">
        <f t="shared" si="0"/>
        <v>0</v>
      </c>
      <c r="L8" s="117">
        <f t="shared" si="1"/>
        <v>0</v>
      </c>
      <c r="M8" s="41"/>
      <c r="N8" s="6"/>
      <c r="O8" s="35"/>
      <c r="P8" s="117">
        <f t="shared" si="2"/>
        <v>0</v>
      </c>
      <c r="Q8" s="117">
        <f t="shared" si="3"/>
        <v>0</v>
      </c>
      <c r="R8" s="118">
        <f t="shared" si="4"/>
        <v>0</v>
      </c>
    </row>
    <row r="9" spans="1:18">
      <c r="A9" s="5"/>
      <c r="B9" s="69"/>
      <c r="C9" s="6"/>
      <c r="D9" s="6"/>
      <c r="E9" s="6"/>
      <c r="F9" s="117">
        <f t="shared" si="5"/>
        <v>0</v>
      </c>
      <c r="G9" s="131">
        <v>0.42099999999999999</v>
      </c>
      <c r="H9" s="38"/>
      <c r="I9" s="6"/>
      <c r="J9" s="35"/>
      <c r="K9" s="117">
        <f t="shared" si="0"/>
        <v>0</v>
      </c>
      <c r="L9" s="117">
        <f t="shared" si="1"/>
        <v>0</v>
      </c>
      <c r="M9" s="41"/>
      <c r="N9" s="6"/>
      <c r="O9" s="35"/>
      <c r="P9" s="117">
        <f t="shared" si="2"/>
        <v>0</v>
      </c>
      <c r="Q9" s="117">
        <f t="shared" si="3"/>
        <v>0</v>
      </c>
      <c r="R9" s="118">
        <f t="shared" si="4"/>
        <v>0</v>
      </c>
    </row>
    <row r="10" spans="1:18">
      <c r="A10" s="5"/>
      <c r="B10" s="69"/>
      <c r="C10" s="6"/>
      <c r="D10" s="6"/>
      <c r="E10" s="6"/>
      <c r="F10" s="117">
        <f t="shared" si="5"/>
        <v>0</v>
      </c>
      <c r="G10" s="131">
        <v>0.42099999999999999</v>
      </c>
      <c r="H10" s="38"/>
      <c r="I10" s="6"/>
      <c r="J10" s="35"/>
      <c r="K10" s="117">
        <f t="shared" si="0"/>
        <v>0</v>
      </c>
      <c r="L10" s="117">
        <f t="shared" si="1"/>
        <v>0</v>
      </c>
      <c r="M10" s="41"/>
      <c r="N10" s="6"/>
      <c r="O10" s="35"/>
      <c r="P10" s="117">
        <f t="shared" si="2"/>
        <v>0</v>
      </c>
      <c r="Q10" s="117">
        <f t="shared" si="3"/>
        <v>0</v>
      </c>
      <c r="R10" s="118">
        <f t="shared" si="4"/>
        <v>0</v>
      </c>
    </row>
    <row r="11" spans="1:18">
      <c r="A11" s="5"/>
      <c r="B11" s="69"/>
      <c r="C11" s="6"/>
      <c r="D11" s="6"/>
      <c r="E11" s="6"/>
      <c r="F11" s="117">
        <f t="shared" si="5"/>
        <v>0</v>
      </c>
      <c r="G11" s="131">
        <v>0.42099999999999999</v>
      </c>
      <c r="H11" s="38"/>
      <c r="I11" s="6"/>
      <c r="J11" s="35"/>
      <c r="K11" s="117">
        <f t="shared" si="0"/>
        <v>0</v>
      </c>
      <c r="L11" s="117">
        <f t="shared" si="1"/>
        <v>0</v>
      </c>
      <c r="M11" s="41"/>
      <c r="N11" s="6"/>
      <c r="O11" s="35"/>
      <c r="P11" s="117">
        <f t="shared" si="2"/>
        <v>0</v>
      </c>
      <c r="Q11" s="117">
        <f t="shared" si="3"/>
        <v>0</v>
      </c>
      <c r="R11" s="118">
        <f t="shared" si="4"/>
        <v>0</v>
      </c>
    </row>
    <row r="12" spans="1:18">
      <c r="A12" s="5"/>
      <c r="B12" s="69"/>
      <c r="C12" s="6"/>
      <c r="D12" s="6"/>
      <c r="E12" s="6"/>
      <c r="F12" s="117">
        <f t="shared" si="5"/>
        <v>0</v>
      </c>
      <c r="G12" s="131">
        <v>0.42099999999999999</v>
      </c>
      <c r="H12" s="38"/>
      <c r="I12" s="6"/>
      <c r="J12" s="35"/>
      <c r="K12" s="117">
        <f t="shared" si="0"/>
        <v>0</v>
      </c>
      <c r="L12" s="117">
        <f t="shared" si="1"/>
        <v>0</v>
      </c>
      <c r="M12" s="41"/>
      <c r="N12" s="6"/>
      <c r="O12" s="35"/>
      <c r="P12" s="117">
        <f t="shared" si="2"/>
        <v>0</v>
      </c>
      <c r="Q12" s="117">
        <f t="shared" si="3"/>
        <v>0</v>
      </c>
      <c r="R12" s="118">
        <f t="shared" si="4"/>
        <v>0</v>
      </c>
    </row>
    <row r="13" spans="1:18">
      <c r="A13" s="5"/>
      <c r="B13" s="69"/>
      <c r="C13" s="6"/>
      <c r="D13" s="6"/>
      <c r="E13" s="6"/>
      <c r="F13" s="117">
        <f t="shared" si="5"/>
        <v>0</v>
      </c>
      <c r="G13" s="131">
        <v>0.42099999999999999</v>
      </c>
      <c r="H13" s="38"/>
      <c r="I13" s="6"/>
      <c r="J13" s="35"/>
      <c r="K13" s="117">
        <f t="shared" si="0"/>
        <v>0</v>
      </c>
      <c r="L13" s="117">
        <f t="shared" si="1"/>
        <v>0</v>
      </c>
      <c r="M13" s="41"/>
      <c r="N13" s="6"/>
      <c r="O13" s="35"/>
      <c r="P13" s="117">
        <f t="shared" si="2"/>
        <v>0</v>
      </c>
      <c r="Q13" s="117">
        <f t="shared" si="3"/>
        <v>0</v>
      </c>
      <c r="R13" s="118">
        <f t="shared" si="4"/>
        <v>0</v>
      </c>
    </row>
    <row r="14" spans="1:18">
      <c r="A14" s="5"/>
      <c r="B14" s="69"/>
      <c r="C14" s="6"/>
      <c r="D14" s="6"/>
      <c r="E14" s="6"/>
      <c r="F14" s="117">
        <f t="shared" si="5"/>
        <v>0</v>
      </c>
      <c r="G14" s="131">
        <v>0.42099999999999999</v>
      </c>
      <c r="H14" s="38"/>
      <c r="I14" s="6"/>
      <c r="J14" s="35"/>
      <c r="K14" s="117">
        <f t="shared" si="0"/>
        <v>0</v>
      </c>
      <c r="L14" s="117">
        <f t="shared" si="1"/>
        <v>0</v>
      </c>
      <c r="M14" s="41"/>
      <c r="N14" s="6"/>
      <c r="O14" s="35"/>
      <c r="P14" s="117">
        <f t="shared" si="2"/>
        <v>0</v>
      </c>
      <c r="Q14" s="117">
        <f t="shared" si="3"/>
        <v>0</v>
      </c>
      <c r="R14" s="118">
        <f t="shared" si="4"/>
        <v>0</v>
      </c>
    </row>
    <row r="15" spans="1:18">
      <c r="A15" s="5"/>
      <c r="B15" s="69"/>
      <c r="C15" s="6"/>
      <c r="D15" s="6"/>
      <c r="E15" s="6"/>
      <c r="F15" s="117">
        <f t="shared" si="5"/>
        <v>0</v>
      </c>
      <c r="G15" s="131">
        <v>0.42099999999999999</v>
      </c>
      <c r="H15" s="38"/>
      <c r="I15" s="6"/>
      <c r="J15" s="35"/>
      <c r="K15" s="117">
        <f t="shared" si="0"/>
        <v>0</v>
      </c>
      <c r="L15" s="117">
        <f t="shared" si="1"/>
        <v>0</v>
      </c>
      <c r="M15" s="41"/>
      <c r="N15" s="6"/>
      <c r="O15" s="35"/>
      <c r="P15" s="117">
        <f t="shared" si="2"/>
        <v>0</v>
      </c>
      <c r="Q15" s="117">
        <f t="shared" si="3"/>
        <v>0</v>
      </c>
      <c r="R15" s="118">
        <f t="shared" si="4"/>
        <v>0</v>
      </c>
    </row>
    <row r="16" spans="1:18">
      <c r="A16" s="5"/>
      <c r="B16" s="69"/>
      <c r="C16" s="6"/>
      <c r="D16" s="6"/>
      <c r="E16" s="6"/>
      <c r="F16" s="117">
        <f t="shared" si="5"/>
        <v>0</v>
      </c>
      <c r="G16" s="131">
        <v>0.42099999999999999</v>
      </c>
      <c r="H16" s="38"/>
      <c r="I16" s="6"/>
      <c r="J16" s="35"/>
      <c r="K16" s="117">
        <f t="shared" si="0"/>
        <v>0</v>
      </c>
      <c r="L16" s="117">
        <f t="shared" si="1"/>
        <v>0</v>
      </c>
      <c r="M16" s="41"/>
      <c r="N16" s="6"/>
      <c r="O16" s="35"/>
      <c r="P16" s="117">
        <f t="shared" si="2"/>
        <v>0</v>
      </c>
      <c r="Q16" s="117">
        <f t="shared" si="3"/>
        <v>0</v>
      </c>
      <c r="R16" s="118">
        <f t="shared" si="4"/>
        <v>0</v>
      </c>
    </row>
    <row r="17" spans="1:18">
      <c r="A17" s="5"/>
      <c r="B17" s="69"/>
      <c r="C17" s="6"/>
      <c r="D17" s="6"/>
      <c r="E17" s="6"/>
      <c r="F17" s="117">
        <f t="shared" si="5"/>
        <v>0</v>
      </c>
      <c r="G17" s="131">
        <v>0.42099999999999999</v>
      </c>
      <c r="H17" s="38"/>
      <c r="I17" s="6"/>
      <c r="J17" s="35"/>
      <c r="K17" s="117">
        <f t="shared" si="0"/>
        <v>0</v>
      </c>
      <c r="L17" s="117">
        <f t="shared" si="1"/>
        <v>0</v>
      </c>
      <c r="M17" s="41"/>
      <c r="N17" s="6"/>
      <c r="O17" s="35"/>
      <c r="P17" s="117">
        <f t="shared" si="2"/>
        <v>0</v>
      </c>
      <c r="Q17" s="117">
        <f t="shared" si="3"/>
        <v>0</v>
      </c>
      <c r="R17" s="118">
        <f t="shared" si="4"/>
        <v>0</v>
      </c>
    </row>
    <row r="18" spans="1:18">
      <c r="A18" s="5"/>
      <c r="B18" s="69"/>
      <c r="C18" s="6"/>
      <c r="D18" s="6"/>
      <c r="E18" s="6"/>
      <c r="F18" s="117">
        <f t="shared" si="5"/>
        <v>0</v>
      </c>
      <c r="G18" s="131">
        <v>0.42099999999999999</v>
      </c>
      <c r="H18" s="38"/>
      <c r="I18" s="6"/>
      <c r="J18" s="35"/>
      <c r="K18" s="117">
        <f t="shared" si="0"/>
        <v>0</v>
      </c>
      <c r="L18" s="117">
        <f t="shared" si="1"/>
        <v>0</v>
      </c>
      <c r="M18" s="41"/>
      <c r="N18" s="6"/>
      <c r="O18" s="35"/>
      <c r="P18" s="117">
        <f t="shared" si="2"/>
        <v>0</v>
      </c>
      <c r="Q18" s="117">
        <f t="shared" si="3"/>
        <v>0</v>
      </c>
      <c r="R18" s="118">
        <f t="shared" si="4"/>
        <v>0</v>
      </c>
    </row>
    <row r="19" spans="1:18">
      <c r="A19" s="5"/>
      <c r="B19" s="69"/>
      <c r="C19" s="6"/>
      <c r="D19" s="6"/>
      <c r="E19" s="6"/>
      <c r="F19" s="117">
        <f t="shared" si="5"/>
        <v>0</v>
      </c>
      <c r="G19" s="131">
        <v>0.42099999999999999</v>
      </c>
      <c r="H19" s="38"/>
      <c r="I19" s="6"/>
      <c r="J19" s="35"/>
      <c r="K19" s="117">
        <f t="shared" si="0"/>
        <v>0</v>
      </c>
      <c r="L19" s="117">
        <f t="shared" si="1"/>
        <v>0</v>
      </c>
      <c r="M19" s="41"/>
      <c r="N19" s="6"/>
      <c r="O19" s="35"/>
      <c r="P19" s="117">
        <f t="shared" si="2"/>
        <v>0</v>
      </c>
      <c r="Q19" s="117">
        <f t="shared" si="3"/>
        <v>0</v>
      </c>
      <c r="R19" s="118">
        <f t="shared" si="4"/>
        <v>0</v>
      </c>
    </row>
    <row r="20" spans="1:18">
      <c r="A20" s="5"/>
      <c r="B20" s="69"/>
      <c r="C20" s="6"/>
      <c r="D20" s="6"/>
      <c r="E20" s="6"/>
      <c r="F20" s="117">
        <f t="shared" si="5"/>
        <v>0</v>
      </c>
      <c r="G20" s="131">
        <v>0.42099999999999999</v>
      </c>
      <c r="H20" s="38"/>
      <c r="I20" s="6"/>
      <c r="J20" s="35"/>
      <c r="K20" s="117">
        <f t="shared" si="0"/>
        <v>0</v>
      </c>
      <c r="L20" s="117">
        <f t="shared" si="1"/>
        <v>0</v>
      </c>
      <c r="M20" s="41"/>
      <c r="N20" s="6"/>
      <c r="O20" s="35"/>
      <c r="P20" s="117">
        <f t="shared" si="2"/>
        <v>0</v>
      </c>
      <c r="Q20" s="117">
        <f t="shared" si="3"/>
        <v>0</v>
      </c>
      <c r="R20" s="118">
        <f t="shared" si="4"/>
        <v>0</v>
      </c>
    </row>
    <row r="21" spans="1:18">
      <c r="A21" s="5"/>
      <c r="B21" s="69"/>
      <c r="C21" s="6"/>
      <c r="D21" s="6"/>
      <c r="E21" s="6"/>
      <c r="F21" s="117">
        <f t="shared" si="5"/>
        <v>0</v>
      </c>
      <c r="G21" s="131">
        <v>0.42099999999999999</v>
      </c>
      <c r="H21" s="38"/>
      <c r="I21" s="6"/>
      <c r="J21" s="35"/>
      <c r="K21" s="117">
        <f t="shared" si="0"/>
        <v>0</v>
      </c>
      <c r="L21" s="117">
        <f t="shared" si="1"/>
        <v>0</v>
      </c>
      <c r="M21" s="41"/>
      <c r="N21" s="6"/>
      <c r="O21" s="35"/>
      <c r="P21" s="117">
        <f t="shared" si="2"/>
        <v>0</v>
      </c>
      <c r="Q21" s="117">
        <f t="shared" si="3"/>
        <v>0</v>
      </c>
      <c r="R21" s="118">
        <f t="shared" si="4"/>
        <v>0</v>
      </c>
    </row>
    <row r="22" spans="1:18">
      <c r="A22" s="5"/>
      <c r="B22" s="69"/>
      <c r="C22" s="6"/>
      <c r="D22" s="6"/>
      <c r="E22" s="6"/>
      <c r="F22" s="117">
        <f t="shared" si="5"/>
        <v>0</v>
      </c>
      <c r="G22" s="131">
        <v>0.42099999999999999</v>
      </c>
      <c r="H22" s="38"/>
      <c r="I22" s="6"/>
      <c r="J22" s="35"/>
      <c r="K22" s="117">
        <f t="shared" si="0"/>
        <v>0</v>
      </c>
      <c r="L22" s="117">
        <f t="shared" si="1"/>
        <v>0</v>
      </c>
      <c r="M22" s="41"/>
      <c r="N22" s="6"/>
      <c r="O22" s="35"/>
      <c r="P22" s="117">
        <f t="shared" si="2"/>
        <v>0</v>
      </c>
      <c r="Q22" s="117">
        <f t="shared" si="3"/>
        <v>0</v>
      </c>
      <c r="R22" s="118">
        <f t="shared" si="4"/>
        <v>0</v>
      </c>
    </row>
    <row r="23" spans="1:18">
      <c r="A23" s="5"/>
      <c r="B23" s="69"/>
      <c r="C23" s="6"/>
      <c r="D23" s="6"/>
      <c r="E23" s="6"/>
      <c r="F23" s="117">
        <f t="shared" si="5"/>
        <v>0</v>
      </c>
      <c r="G23" s="131">
        <v>0.42099999999999999</v>
      </c>
      <c r="H23" s="38"/>
      <c r="I23" s="6"/>
      <c r="J23" s="35"/>
      <c r="K23" s="117">
        <f t="shared" si="0"/>
        <v>0</v>
      </c>
      <c r="L23" s="117">
        <f t="shared" si="1"/>
        <v>0</v>
      </c>
      <c r="M23" s="41"/>
      <c r="N23" s="6"/>
      <c r="O23" s="35"/>
      <c r="P23" s="117">
        <f t="shared" si="2"/>
        <v>0</v>
      </c>
      <c r="Q23" s="117">
        <f t="shared" si="3"/>
        <v>0</v>
      </c>
      <c r="R23" s="118">
        <f t="shared" si="4"/>
        <v>0</v>
      </c>
    </row>
    <row r="24" spans="1:18">
      <c r="A24" s="5"/>
      <c r="B24" s="69"/>
      <c r="C24" s="6"/>
      <c r="D24" s="6"/>
      <c r="E24" s="6"/>
      <c r="F24" s="117">
        <f t="shared" si="5"/>
        <v>0</v>
      </c>
      <c r="G24" s="131">
        <v>0.42099999999999999</v>
      </c>
      <c r="H24" s="38"/>
      <c r="I24" s="6"/>
      <c r="J24" s="35"/>
      <c r="K24" s="117">
        <f t="shared" si="0"/>
        <v>0</v>
      </c>
      <c r="L24" s="117">
        <f t="shared" si="1"/>
        <v>0</v>
      </c>
      <c r="M24" s="41"/>
      <c r="N24" s="6"/>
      <c r="O24" s="35"/>
      <c r="P24" s="117">
        <f t="shared" si="2"/>
        <v>0</v>
      </c>
      <c r="Q24" s="117">
        <f t="shared" si="3"/>
        <v>0</v>
      </c>
      <c r="R24" s="118">
        <f t="shared" si="4"/>
        <v>0</v>
      </c>
    </row>
    <row r="25" spans="1:18">
      <c r="A25" s="5"/>
      <c r="B25" s="69"/>
      <c r="C25" s="6"/>
      <c r="D25" s="6"/>
      <c r="E25" s="6"/>
      <c r="F25" s="117">
        <f t="shared" si="5"/>
        <v>0</v>
      </c>
      <c r="G25" s="131">
        <v>0.42099999999999999</v>
      </c>
      <c r="H25" s="38"/>
      <c r="I25" s="6"/>
      <c r="J25" s="35"/>
      <c r="K25" s="117">
        <f t="shared" si="0"/>
        <v>0</v>
      </c>
      <c r="L25" s="117">
        <f t="shared" si="1"/>
        <v>0</v>
      </c>
      <c r="M25" s="41"/>
      <c r="N25" s="6"/>
      <c r="O25" s="35"/>
      <c r="P25" s="117">
        <f t="shared" si="2"/>
        <v>0</v>
      </c>
      <c r="Q25" s="117">
        <f t="shared" si="3"/>
        <v>0</v>
      </c>
      <c r="R25" s="118">
        <f t="shared" si="4"/>
        <v>0</v>
      </c>
    </row>
    <row r="26" spans="1:18">
      <c r="A26" s="5"/>
      <c r="B26" s="69"/>
      <c r="C26" s="6"/>
      <c r="D26" s="6"/>
      <c r="E26" s="6"/>
      <c r="F26" s="117">
        <f t="shared" si="5"/>
        <v>0</v>
      </c>
      <c r="G26" s="131">
        <v>0.42099999999999999</v>
      </c>
      <c r="H26" s="38"/>
      <c r="I26" s="6"/>
      <c r="J26" s="35"/>
      <c r="K26" s="117">
        <f t="shared" si="0"/>
        <v>0</v>
      </c>
      <c r="L26" s="117">
        <f t="shared" si="1"/>
        <v>0</v>
      </c>
      <c r="M26" s="41"/>
      <c r="N26" s="6"/>
      <c r="O26" s="35"/>
      <c r="P26" s="117">
        <f t="shared" si="2"/>
        <v>0</v>
      </c>
      <c r="Q26" s="117">
        <f t="shared" si="3"/>
        <v>0</v>
      </c>
      <c r="R26" s="118">
        <f t="shared" si="4"/>
        <v>0</v>
      </c>
    </row>
    <row r="27" spans="1:18">
      <c r="A27" s="5"/>
      <c r="B27" s="69"/>
      <c r="C27" s="6"/>
      <c r="D27" s="6"/>
      <c r="E27" s="6"/>
      <c r="F27" s="117">
        <f t="shared" si="5"/>
        <v>0</v>
      </c>
      <c r="G27" s="131">
        <v>0.42099999999999999</v>
      </c>
      <c r="H27" s="38"/>
      <c r="I27" s="6"/>
      <c r="J27" s="35"/>
      <c r="K27" s="117">
        <f t="shared" si="0"/>
        <v>0</v>
      </c>
      <c r="L27" s="117">
        <f t="shared" si="1"/>
        <v>0</v>
      </c>
      <c r="M27" s="41"/>
      <c r="N27" s="6"/>
      <c r="O27" s="35"/>
      <c r="P27" s="117">
        <f t="shared" si="2"/>
        <v>0</v>
      </c>
      <c r="Q27" s="117">
        <f t="shared" si="3"/>
        <v>0</v>
      </c>
      <c r="R27" s="118">
        <f t="shared" si="4"/>
        <v>0</v>
      </c>
    </row>
    <row r="28" spans="1:18">
      <c r="A28" s="5"/>
      <c r="B28" s="69"/>
      <c r="C28" s="6"/>
      <c r="D28" s="6"/>
      <c r="E28" s="6"/>
      <c r="F28" s="117">
        <f t="shared" si="5"/>
        <v>0</v>
      </c>
      <c r="G28" s="131">
        <v>0.42099999999999999</v>
      </c>
      <c r="H28" s="38"/>
      <c r="I28" s="6"/>
      <c r="J28" s="35"/>
      <c r="K28" s="117">
        <f t="shared" si="0"/>
        <v>0</v>
      </c>
      <c r="L28" s="117">
        <f t="shared" si="1"/>
        <v>0</v>
      </c>
      <c r="M28" s="41"/>
      <c r="N28" s="6"/>
      <c r="O28" s="35"/>
      <c r="P28" s="117">
        <f t="shared" si="2"/>
        <v>0</v>
      </c>
      <c r="Q28" s="117">
        <f t="shared" si="3"/>
        <v>0</v>
      </c>
      <c r="R28" s="118">
        <f t="shared" si="4"/>
        <v>0</v>
      </c>
    </row>
    <row r="29" spans="1:18" ht="18" thickBot="1">
      <c r="A29" s="5"/>
      <c r="B29" s="70"/>
      <c r="C29" s="8"/>
      <c r="D29" s="8"/>
      <c r="E29" s="8"/>
      <c r="F29" s="119">
        <f t="shared" si="5"/>
        <v>0</v>
      </c>
      <c r="G29" s="131">
        <v>0.42099999999999999</v>
      </c>
      <c r="H29" s="39"/>
      <c r="I29" s="8"/>
      <c r="J29" s="36"/>
      <c r="K29" s="119">
        <f t="shared" si="0"/>
        <v>0</v>
      </c>
      <c r="L29" s="119">
        <f t="shared" si="1"/>
        <v>0</v>
      </c>
      <c r="M29" s="42"/>
      <c r="N29" s="8"/>
      <c r="O29" s="36"/>
      <c r="P29" s="119">
        <f t="shared" si="2"/>
        <v>0</v>
      </c>
      <c r="Q29" s="119">
        <f t="shared" si="3"/>
        <v>0</v>
      </c>
      <c r="R29" s="120">
        <f t="shared" si="4"/>
        <v>0</v>
      </c>
    </row>
    <row r="30" spans="1:18" s="13" customFormat="1" ht="19.5" customHeight="1" thickTop="1" thickBot="1">
      <c r="B30" s="156" t="s">
        <v>29</v>
      </c>
      <c r="C30" s="157"/>
      <c r="D30" s="32"/>
      <c r="E30" s="32"/>
      <c r="F30" s="32"/>
      <c r="G30" s="32"/>
      <c r="H30" s="32"/>
      <c r="I30" s="32"/>
      <c r="J30" s="32"/>
      <c r="K30" s="32"/>
      <c r="L30" s="32"/>
      <c r="M30" s="33"/>
      <c r="N30" s="32"/>
      <c r="O30" s="32"/>
      <c r="P30" s="32"/>
      <c r="Q30" s="133"/>
      <c r="R30" s="121">
        <f>SUM(R6:R29)</f>
        <v>0</v>
      </c>
    </row>
    <row r="32" spans="1:18" ht="18" thickBot="1"/>
    <row r="33" spans="1:19" ht="178.5" customHeight="1" thickBot="1">
      <c r="A33" s="97" t="s">
        <v>83</v>
      </c>
      <c r="B33" s="87"/>
      <c r="C33" s="88"/>
      <c r="D33" s="88"/>
      <c r="E33" s="88"/>
      <c r="F33" s="88"/>
      <c r="G33" s="88"/>
      <c r="H33" s="88"/>
      <c r="I33" s="88"/>
      <c r="J33" s="88"/>
      <c r="K33" s="88"/>
      <c r="L33" s="88"/>
      <c r="M33" s="89"/>
      <c r="N33" s="88"/>
      <c r="O33" s="88"/>
      <c r="P33" s="88"/>
      <c r="Q33" s="88"/>
      <c r="R33" s="88"/>
      <c r="S33" s="90"/>
    </row>
    <row r="34" spans="1:19" ht="19.5" thickBot="1">
      <c r="A34" s="83"/>
      <c r="B34" s="158" t="s">
        <v>32</v>
      </c>
      <c r="C34" s="159"/>
      <c r="D34" s="159"/>
      <c r="E34" s="159"/>
      <c r="F34" s="160" t="s">
        <v>22</v>
      </c>
      <c r="G34" s="161"/>
      <c r="H34" s="162" t="s">
        <v>26</v>
      </c>
      <c r="I34" s="163"/>
      <c r="J34" s="164"/>
      <c r="K34" s="165" t="s">
        <v>22</v>
      </c>
      <c r="L34" s="165"/>
      <c r="M34" s="166" t="s">
        <v>82</v>
      </c>
      <c r="N34" s="167"/>
      <c r="O34" s="168"/>
      <c r="P34" s="153" t="s">
        <v>22</v>
      </c>
      <c r="Q34" s="154"/>
      <c r="R34" s="155"/>
      <c r="S34" s="82"/>
    </row>
    <row r="35" spans="1:19" ht="35.5" thickBot="1">
      <c r="A35" s="83"/>
      <c r="B35" s="53" t="s">
        <v>35</v>
      </c>
      <c r="C35" s="30" t="s">
        <v>0</v>
      </c>
      <c r="D35" s="31" t="s">
        <v>31</v>
      </c>
      <c r="E35" s="31" t="s">
        <v>30</v>
      </c>
      <c r="F35" s="26" t="s">
        <v>5</v>
      </c>
      <c r="G35" s="26" t="s">
        <v>6</v>
      </c>
      <c r="H35" s="27" t="s">
        <v>1</v>
      </c>
      <c r="I35" s="28" t="s">
        <v>33</v>
      </c>
      <c r="J35" s="27" t="s">
        <v>3</v>
      </c>
      <c r="K35" s="29" t="s">
        <v>34</v>
      </c>
      <c r="L35" s="29" t="s">
        <v>72</v>
      </c>
      <c r="M35" s="54" t="s">
        <v>15</v>
      </c>
      <c r="N35" s="25" t="s">
        <v>33</v>
      </c>
      <c r="O35" s="54" t="s">
        <v>3</v>
      </c>
      <c r="P35" s="29" t="s">
        <v>34</v>
      </c>
      <c r="Q35" s="29" t="s">
        <v>71</v>
      </c>
      <c r="R35" s="67" t="s">
        <v>70</v>
      </c>
      <c r="S35" s="82"/>
    </row>
    <row r="36" spans="1:19">
      <c r="A36" s="91" t="s">
        <v>20</v>
      </c>
      <c r="B36" s="56" t="s">
        <v>37</v>
      </c>
      <c r="C36" s="24" t="s">
        <v>2</v>
      </c>
      <c r="D36" s="24">
        <v>240</v>
      </c>
      <c r="E36" s="24">
        <v>8</v>
      </c>
      <c r="F36" s="131">
        <f>D36*E36</f>
        <v>1920</v>
      </c>
      <c r="G36" s="131">
        <v>0.45700000000000002</v>
      </c>
      <c r="H36" s="44" t="s">
        <v>4</v>
      </c>
      <c r="I36" s="24">
        <v>83</v>
      </c>
      <c r="J36" s="43">
        <v>3</v>
      </c>
      <c r="K36" s="131">
        <f t="shared" ref="K36:K44" si="6">I36*J36*F36/1000</f>
        <v>478.08</v>
      </c>
      <c r="L36" s="131">
        <f t="shared" ref="L36:L44" si="7">ROUND(K36*G36/1000,2)</f>
        <v>0.22</v>
      </c>
      <c r="M36" s="45" t="s">
        <v>16</v>
      </c>
      <c r="N36" s="24">
        <v>43.1</v>
      </c>
      <c r="O36" s="43">
        <v>3</v>
      </c>
      <c r="P36" s="131">
        <f t="shared" ref="P36:P44" si="8">N36*O36*F36/1000</f>
        <v>248.25600000000003</v>
      </c>
      <c r="Q36" s="131">
        <f t="shared" ref="Q36:Q44" si="9">ROUND(P36*G36/1000,2)</f>
        <v>0.11</v>
      </c>
      <c r="R36" s="132">
        <f t="shared" ref="R36:R44" si="10">L36-Q36</f>
        <v>0.11</v>
      </c>
      <c r="S36" s="82"/>
    </row>
    <row r="37" spans="1:19">
      <c r="A37" s="83"/>
      <c r="B37" s="69"/>
      <c r="C37" s="6"/>
      <c r="D37" s="6"/>
      <c r="E37" s="6"/>
      <c r="F37" s="117">
        <f t="shared" ref="F37:F44" si="11">D37*E37</f>
        <v>0</v>
      </c>
      <c r="G37" s="117">
        <v>0.45700000000000002</v>
      </c>
      <c r="H37" s="37"/>
      <c r="I37" s="14"/>
      <c r="J37" s="34"/>
      <c r="K37" s="117">
        <f t="shared" si="6"/>
        <v>0</v>
      </c>
      <c r="L37" s="117">
        <f t="shared" si="7"/>
        <v>0</v>
      </c>
      <c r="M37" s="40"/>
      <c r="N37" s="14"/>
      <c r="O37" s="34"/>
      <c r="P37" s="117">
        <f t="shared" si="8"/>
        <v>0</v>
      </c>
      <c r="Q37" s="117">
        <f t="shared" si="9"/>
        <v>0</v>
      </c>
      <c r="R37" s="118">
        <f t="shared" si="10"/>
        <v>0</v>
      </c>
      <c r="S37" s="82"/>
    </row>
    <row r="38" spans="1:19">
      <c r="A38" s="83"/>
      <c r="B38" s="69"/>
      <c r="C38" s="6"/>
      <c r="D38" s="6"/>
      <c r="E38" s="6"/>
      <c r="F38" s="117">
        <f t="shared" si="11"/>
        <v>0</v>
      </c>
      <c r="G38" s="117">
        <v>0.45700000000000002</v>
      </c>
      <c r="H38" s="38"/>
      <c r="I38" s="6"/>
      <c r="J38" s="35"/>
      <c r="K38" s="117">
        <f t="shared" si="6"/>
        <v>0</v>
      </c>
      <c r="L38" s="117">
        <f t="shared" si="7"/>
        <v>0</v>
      </c>
      <c r="M38" s="41"/>
      <c r="N38" s="6"/>
      <c r="O38" s="35"/>
      <c r="P38" s="117">
        <f t="shared" si="8"/>
        <v>0</v>
      </c>
      <c r="Q38" s="117">
        <f t="shared" si="9"/>
        <v>0</v>
      </c>
      <c r="R38" s="118">
        <f t="shared" si="10"/>
        <v>0</v>
      </c>
      <c r="S38" s="82"/>
    </row>
    <row r="39" spans="1:19">
      <c r="A39" s="83"/>
      <c r="B39" s="69"/>
      <c r="C39" s="6"/>
      <c r="D39" s="6"/>
      <c r="E39" s="6"/>
      <c r="F39" s="117">
        <f t="shared" si="11"/>
        <v>0</v>
      </c>
      <c r="G39" s="117">
        <v>0.45700000000000002</v>
      </c>
      <c r="H39" s="38"/>
      <c r="I39" s="6"/>
      <c r="J39" s="35"/>
      <c r="K39" s="117">
        <f t="shared" si="6"/>
        <v>0</v>
      </c>
      <c r="L39" s="117">
        <f t="shared" si="7"/>
        <v>0</v>
      </c>
      <c r="M39" s="41"/>
      <c r="N39" s="6"/>
      <c r="O39" s="35"/>
      <c r="P39" s="117">
        <f t="shared" si="8"/>
        <v>0</v>
      </c>
      <c r="Q39" s="117">
        <f t="shared" si="9"/>
        <v>0</v>
      </c>
      <c r="R39" s="118">
        <f t="shared" si="10"/>
        <v>0</v>
      </c>
      <c r="S39" s="82"/>
    </row>
    <row r="40" spans="1:19">
      <c r="A40" s="83"/>
      <c r="B40" s="69"/>
      <c r="C40" s="6"/>
      <c r="D40" s="6"/>
      <c r="E40" s="6"/>
      <c r="F40" s="117">
        <f t="shared" si="11"/>
        <v>0</v>
      </c>
      <c r="G40" s="117">
        <v>0.45700000000000002</v>
      </c>
      <c r="H40" s="38"/>
      <c r="I40" s="6"/>
      <c r="J40" s="35"/>
      <c r="K40" s="117">
        <f t="shared" si="6"/>
        <v>0</v>
      </c>
      <c r="L40" s="117">
        <f t="shared" si="7"/>
        <v>0</v>
      </c>
      <c r="M40" s="41"/>
      <c r="N40" s="6"/>
      <c r="O40" s="35"/>
      <c r="P40" s="117">
        <f t="shared" si="8"/>
        <v>0</v>
      </c>
      <c r="Q40" s="117">
        <f t="shared" si="9"/>
        <v>0</v>
      </c>
      <c r="R40" s="118">
        <f t="shared" si="10"/>
        <v>0</v>
      </c>
      <c r="S40" s="82"/>
    </row>
    <row r="41" spans="1:19">
      <c r="A41" s="83"/>
      <c r="B41" s="69"/>
      <c r="C41" s="6"/>
      <c r="D41" s="6"/>
      <c r="E41" s="6"/>
      <c r="F41" s="117">
        <f t="shared" si="11"/>
        <v>0</v>
      </c>
      <c r="G41" s="117">
        <v>0.45700000000000002</v>
      </c>
      <c r="H41" s="38"/>
      <c r="I41" s="6"/>
      <c r="J41" s="35"/>
      <c r="K41" s="117">
        <f t="shared" si="6"/>
        <v>0</v>
      </c>
      <c r="L41" s="117">
        <f t="shared" si="7"/>
        <v>0</v>
      </c>
      <c r="M41" s="41"/>
      <c r="N41" s="6"/>
      <c r="O41" s="35"/>
      <c r="P41" s="117">
        <f t="shared" si="8"/>
        <v>0</v>
      </c>
      <c r="Q41" s="117">
        <f t="shared" si="9"/>
        <v>0</v>
      </c>
      <c r="R41" s="118">
        <f t="shared" si="10"/>
        <v>0</v>
      </c>
      <c r="S41" s="82"/>
    </row>
    <row r="42" spans="1:19">
      <c r="A42" s="83"/>
      <c r="B42" s="69"/>
      <c r="C42" s="6"/>
      <c r="D42" s="6"/>
      <c r="E42" s="6"/>
      <c r="F42" s="117">
        <f t="shared" si="11"/>
        <v>0</v>
      </c>
      <c r="G42" s="117">
        <v>0.45700000000000002</v>
      </c>
      <c r="H42" s="38"/>
      <c r="I42" s="6"/>
      <c r="J42" s="35"/>
      <c r="K42" s="117">
        <f t="shared" si="6"/>
        <v>0</v>
      </c>
      <c r="L42" s="117">
        <f t="shared" si="7"/>
        <v>0</v>
      </c>
      <c r="M42" s="41"/>
      <c r="N42" s="6"/>
      <c r="O42" s="35"/>
      <c r="P42" s="117">
        <f t="shared" si="8"/>
        <v>0</v>
      </c>
      <c r="Q42" s="117">
        <f t="shared" si="9"/>
        <v>0</v>
      </c>
      <c r="R42" s="118">
        <f t="shared" si="10"/>
        <v>0</v>
      </c>
      <c r="S42" s="82"/>
    </row>
    <row r="43" spans="1:19">
      <c r="A43" s="83"/>
      <c r="B43" s="69"/>
      <c r="C43" s="6"/>
      <c r="D43" s="6"/>
      <c r="E43" s="6"/>
      <c r="F43" s="117">
        <f t="shared" si="11"/>
        <v>0</v>
      </c>
      <c r="G43" s="117">
        <v>0.45700000000000002</v>
      </c>
      <c r="H43" s="38"/>
      <c r="I43" s="6"/>
      <c r="J43" s="35"/>
      <c r="K43" s="117">
        <f t="shared" si="6"/>
        <v>0</v>
      </c>
      <c r="L43" s="117">
        <f t="shared" si="7"/>
        <v>0</v>
      </c>
      <c r="M43" s="41"/>
      <c r="N43" s="6"/>
      <c r="O43" s="35"/>
      <c r="P43" s="117">
        <f t="shared" si="8"/>
        <v>0</v>
      </c>
      <c r="Q43" s="117">
        <f t="shared" si="9"/>
        <v>0</v>
      </c>
      <c r="R43" s="118">
        <f t="shared" si="10"/>
        <v>0</v>
      </c>
      <c r="S43" s="82"/>
    </row>
    <row r="44" spans="1:19" ht="18" thickBot="1">
      <c r="A44" s="83"/>
      <c r="B44" s="70"/>
      <c r="C44" s="8"/>
      <c r="D44" s="8"/>
      <c r="E44" s="8"/>
      <c r="F44" s="119">
        <f t="shared" si="11"/>
        <v>0</v>
      </c>
      <c r="G44" s="119">
        <v>0.45700000000000002</v>
      </c>
      <c r="H44" s="39"/>
      <c r="I44" s="8"/>
      <c r="J44" s="36"/>
      <c r="K44" s="119">
        <f t="shared" si="6"/>
        <v>0</v>
      </c>
      <c r="L44" s="119">
        <f t="shared" si="7"/>
        <v>0</v>
      </c>
      <c r="M44" s="42"/>
      <c r="N44" s="8"/>
      <c r="O44" s="36"/>
      <c r="P44" s="119">
        <f t="shared" si="8"/>
        <v>0</v>
      </c>
      <c r="Q44" s="119">
        <f t="shared" si="9"/>
        <v>0</v>
      </c>
      <c r="R44" s="120">
        <f t="shared" si="10"/>
        <v>0</v>
      </c>
      <c r="S44" s="82"/>
    </row>
    <row r="45" spans="1:19" ht="18.5" thickTop="1" thickBot="1">
      <c r="A45" s="83"/>
      <c r="B45" s="156" t="s">
        <v>29</v>
      </c>
      <c r="C45" s="157"/>
      <c r="D45" s="32"/>
      <c r="E45" s="32"/>
      <c r="F45" s="32"/>
      <c r="G45" s="32"/>
      <c r="H45" s="32"/>
      <c r="I45" s="32"/>
      <c r="J45" s="32"/>
      <c r="K45" s="32"/>
      <c r="L45" s="32"/>
      <c r="M45" s="33"/>
      <c r="N45" s="32"/>
      <c r="O45" s="32"/>
      <c r="P45" s="32"/>
      <c r="Q45" s="133"/>
      <c r="R45" s="121">
        <f>SUM(R37:R44)</f>
        <v>0</v>
      </c>
      <c r="S45" s="82"/>
    </row>
    <row r="46" spans="1:19" ht="18" thickBot="1">
      <c r="A46" s="92"/>
      <c r="B46" s="93"/>
      <c r="C46" s="94"/>
      <c r="D46" s="94"/>
      <c r="E46" s="94"/>
      <c r="F46" s="94"/>
      <c r="G46" s="94"/>
      <c r="H46" s="94"/>
      <c r="I46" s="94"/>
      <c r="J46" s="94"/>
      <c r="K46" s="94"/>
      <c r="L46" s="94"/>
      <c r="M46" s="95"/>
      <c r="N46" s="94"/>
      <c r="O46" s="94"/>
      <c r="P46" s="94"/>
      <c r="Q46" s="94"/>
      <c r="R46" s="94"/>
      <c r="S46" s="96"/>
    </row>
  </sheetData>
  <mergeCells count="17">
    <mergeCell ref="P2:R2"/>
    <mergeCell ref="B3:E3"/>
    <mergeCell ref="B30:C30"/>
    <mergeCell ref="M3:O3"/>
    <mergeCell ref="F3:G3"/>
    <mergeCell ref="K2:L2"/>
    <mergeCell ref="F2:G2"/>
    <mergeCell ref="H3:J3"/>
    <mergeCell ref="K3:L3"/>
    <mergeCell ref="P3:R3"/>
    <mergeCell ref="P34:R34"/>
    <mergeCell ref="B45:C45"/>
    <mergeCell ref="B34:E34"/>
    <mergeCell ref="F34:G34"/>
    <mergeCell ref="H34:J34"/>
    <mergeCell ref="K34:L34"/>
    <mergeCell ref="M34:O34"/>
  </mergeCells>
  <phoneticPr fontId="1"/>
  <pageMargins left="0.25" right="0.25" top="0.75" bottom="0.75" header="0.3" footer="0.3"/>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F63F9-EF81-495A-9ECF-EB729813AC17}">
  <sheetPr>
    <pageSetUpPr fitToPage="1"/>
  </sheetPr>
  <dimension ref="A1:V31"/>
  <sheetViews>
    <sheetView showGridLines="0" zoomScale="55" zoomScaleNormal="55" zoomScalePageLayoutView="40" workbookViewId="0">
      <selection activeCell="H19" sqref="H19:J20"/>
    </sheetView>
  </sheetViews>
  <sheetFormatPr defaultRowHeight="17.5"/>
  <cols>
    <col min="1" max="1" width="7" style="2" bestFit="1" customWidth="1"/>
    <col min="2" max="2" width="4.83203125" style="2" customWidth="1"/>
    <col min="3" max="3" width="11.75" style="2" customWidth="1"/>
    <col min="4" max="4" width="9.08203125" style="2" customWidth="1"/>
    <col min="5" max="5" width="8.6640625" style="2"/>
    <col min="6" max="6" width="9.08203125" style="2" customWidth="1"/>
    <col min="7" max="7" width="8.6640625" style="2"/>
    <col min="8" max="8" width="8.6640625" style="2" customWidth="1"/>
    <col min="9" max="10" width="8.6640625" style="2"/>
    <col min="11" max="11" width="27.08203125" style="2" customWidth="1"/>
    <col min="12" max="12" width="9.58203125" style="2" bestFit="1" customWidth="1"/>
    <col min="13" max="13" width="8.83203125" style="2" customWidth="1"/>
    <col min="14" max="14" width="8.6640625" style="2"/>
    <col min="15" max="15" width="9.58203125" style="2" customWidth="1"/>
    <col min="16" max="16" width="25.83203125" style="2" customWidth="1"/>
    <col min="17" max="17" width="9.58203125" style="2" customWidth="1"/>
    <col min="18" max="18" width="10.1640625" style="2" customWidth="1"/>
    <col min="19" max="19" width="9.9140625" style="2" customWidth="1"/>
    <col min="20" max="20" width="9.1640625" style="2" customWidth="1"/>
    <col min="21" max="21" width="10.58203125" style="2" customWidth="1"/>
    <col min="22" max="16384" width="8.6640625" style="2"/>
  </cols>
  <sheetData>
    <row r="1" spans="1:21" ht="32" customHeight="1">
      <c r="A1" s="111" t="s">
        <v>102</v>
      </c>
    </row>
    <row r="2" spans="1:21" s="17" customFormat="1" ht="20" customHeight="1" thickBot="1">
      <c r="H2" s="217"/>
      <c r="I2" s="217"/>
      <c r="J2" s="217"/>
      <c r="N2" s="217"/>
      <c r="O2" s="217"/>
      <c r="P2" s="18"/>
      <c r="S2" s="217"/>
      <c r="T2" s="217"/>
      <c r="U2" s="217"/>
    </row>
    <row r="3" spans="1:21" ht="18" customHeight="1">
      <c r="B3" s="232" t="s">
        <v>23</v>
      </c>
      <c r="C3" s="233"/>
      <c r="D3" s="233"/>
      <c r="E3" s="233"/>
      <c r="F3" s="233"/>
      <c r="G3" s="234"/>
      <c r="H3" s="218" t="s">
        <v>22</v>
      </c>
      <c r="I3" s="218"/>
      <c r="J3" s="219"/>
      <c r="K3" s="194" t="s">
        <v>26</v>
      </c>
      <c r="L3" s="195"/>
      <c r="M3" s="196"/>
      <c r="N3" s="222" t="s">
        <v>64</v>
      </c>
      <c r="O3" s="223"/>
      <c r="P3" s="204" t="s">
        <v>87</v>
      </c>
      <c r="Q3" s="205"/>
      <c r="R3" s="206"/>
      <c r="S3" s="226" t="s">
        <v>64</v>
      </c>
      <c r="T3" s="227"/>
      <c r="U3" s="228"/>
    </row>
    <row r="4" spans="1:21" ht="18" customHeight="1">
      <c r="B4" s="73"/>
      <c r="C4" s="72"/>
      <c r="D4" s="216" t="s">
        <v>24</v>
      </c>
      <c r="E4" s="216"/>
      <c r="F4" s="216" t="s">
        <v>25</v>
      </c>
      <c r="G4" s="216"/>
      <c r="H4" s="220"/>
      <c r="I4" s="220"/>
      <c r="J4" s="221"/>
      <c r="K4" s="197"/>
      <c r="L4" s="198"/>
      <c r="M4" s="199"/>
      <c r="N4" s="224"/>
      <c r="O4" s="225"/>
      <c r="P4" s="207"/>
      <c r="Q4" s="208"/>
      <c r="R4" s="209"/>
      <c r="S4" s="229"/>
      <c r="T4" s="230"/>
      <c r="U4" s="231"/>
    </row>
    <row r="5" spans="1:21" ht="53" thickBot="1">
      <c r="A5" s="3"/>
      <c r="B5" s="53" t="s">
        <v>35</v>
      </c>
      <c r="C5" s="30" t="s">
        <v>0</v>
      </c>
      <c r="D5" s="31" t="s">
        <v>57</v>
      </c>
      <c r="E5" s="31" t="s">
        <v>21</v>
      </c>
      <c r="F5" s="31" t="s">
        <v>57</v>
      </c>
      <c r="G5" s="31" t="s">
        <v>28</v>
      </c>
      <c r="H5" s="52" t="s">
        <v>10</v>
      </c>
      <c r="I5" s="52" t="s">
        <v>11</v>
      </c>
      <c r="J5" s="52" t="s">
        <v>6</v>
      </c>
      <c r="K5" s="27" t="s">
        <v>14</v>
      </c>
      <c r="L5" s="28" t="s">
        <v>58</v>
      </c>
      <c r="M5" s="28" t="s">
        <v>59</v>
      </c>
      <c r="N5" s="29" t="s">
        <v>13</v>
      </c>
      <c r="O5" s="29" t="s">
        <v>62</v>
      </c>
      <c r="P5" s="25" t="s">
        <v>18</v>
      </c>
      <c r="Q5" s="25" t="s">
        <v>60</v>
      </c>
      <c r="R5" s="25" t="s">
        <v>66</v>
      </c>
      <c r="S5" s="29" t="s">
        <v>65</v>
      </c>
      <c r="T5" s="29" t="s">
        <v>62</v>
      </c>
      <c r="U5" s="58" t="s">
        <v>63</v>
      </c>
    </row>
    <row r="6" spans="1:21" s="4" customFormat="1">
      <c r="A6" s="1" t="s">
        <v>20</v>
      </c>
      <c r="B6" s="56" t="s">
        <v>37</v>
      </c>
      <c r="C6" s="51" t="s">
        <v>12</v>
      </c>
      <c r="D6" s="49">
        <v>120</v>
      </c>
      <c r="E6" s="49">
        <v>5</v>
      </c>
      <c r="F6" s="49">
        <v>120</v>
      </c>
      <c r="G6" s="50">
        <v>7</v>
      </c>
      <c r="H6" s="122">
        <f t="shared" ref="H6:H13" si="0">D6*E6</f>
        <v>600</v>
      </c>
      <c r="I6" s="122">
        <f>F6*G6</f>
        <v>840</v>
      </c>
      <c r="J6" s="131">
        <v>0.42099999999999999</v>
      </c>
      <c r="K6" s="51" t="s">
        <v>19</v>
      </c>
      <c r="L6" s="49">
        <v>3.5</v>
      </c>
      <c r="M6" s="50">
        <v>3.7</v>
      </c>
      <c r="N6" s="122">
        <f t="shared" ref="N6:N13" si="1">L6*H6+M6*I6</f>
        <v>5208</v>
      </c>
      <c r="O6" s="122">
        <f t="shared" ref="O6:O13" si="2">N6*J6/1000</f>
        <v>2.1925679999999996</v>
      </c>
      <c r="P6" s="51" t="s">
        <v>17</v>
      </c>
      <c r="Q6" s="49">
        <v>2.15</v>
      </c>
      <c r="R6" s="50">
        <v>2.34</v>
      </c>
      <c r="S6" s="122">
        <f t="shared" ref="S6:S13" si="3">Q6*H6+R6*I6</f>
        <v>3255.6</v>
      </c>
      <c r="T6" s="122">
        <f t="shared" ref="T6:T13" si="4">S6*J6/1000</f>
        <v>1.3706075999999998</v>
      </c>
      <c r="U6" s="130">
        <f t="shared" ref="U6:U13" si="5">O6-T6</f>
        <v>0.82196039999999981</v>
      </c>
    </row>
    <row r="7" spans="1:21" s="4" customFormat="1">
      <c r="A7" s="5"/>
      <c r="B7" s="74"/>
      <c r="C7" s="37"/>
      <c r="D7" s="14"/>
      <c r="E7" s="14"/>
      <c r="F7" s="14"/>
      <c r="G7" s="34"/>
      <c r="H7" s="117">
        <f t="shared" si="0"/>
        <v>0</v>
      </c>
      <c r="I7" s="117">
        <f t="shared" ref="I7:I13" si="6">F7*G7</f>
        <v>0</v>
      </c>
      <c r="J7" s="131">
        <v>0.42099999999999999</v>
      </c>
      <c r="K7" s="37"/>
      <c r="L7" s="14"/>
      <c r="M7" s="34"/>
      <c r="N7" s="117">
        <f t="shared" si="1"/>
        <v>0</v>
      </c>
      <c r="O7" s="117">
        <f t="shared" si="2"/>
        <v>0</v>
      </c>
      <c r="P7" s="46"/>
      <c r="Q7" s="14"/>
      <c r="R7" s="34"/>
      <c r="S7" s="117">
        <f t="shared" si="3"/>
        <v>0</v>
      </c>
      <c r="T7" s="117">
        <f t="shared" si="4"/>
        <v>0</v>
      </c>
      <c r="U7" s="118">
        <f t="shared" si="5"/>
        <v>0</v>
      </c>
    </row>
    <row r="8" spans="1:21" s="4" customFormat="1">
      <c r="A8" s="5"/>
      <c r="B8" s="74"/>
      <c r="C8" s="38"/>
      <c r="D8" s="6"/>
      <c r="E8" s="6"/>
      <c r="F8" s="6"/>
      <c r="G8" s="35"/>
      <c r="H8" s="117">
        <f t="shared" si="0"/>
        <v>0</v>
      </c>
      <c r="I8" s="117">
        <f t="shared" si="6"/>
        <v>0</v>
      </c>
      <c r="J8" s="131">
        <v>0.42099999999999999</v>
      </c>
      <c r="K8" s="38"/>
      <c r="L8" s="6"/>
      <c r="M8" s="35"/>
      <c r="N8" s="117">
        <f t="shared" si="1"/>
        <v>0</v>
      </c>
      <c r="O8" s="117">
        <f t="shared" si="2"/>
        <v>0</v>
      </c>
      <c r="P8" s="47"/>
      <c r="Q8" s="6"/>
      <c r="R8" s="35"/>
      <c r="S8" s="117">
        <f t="shared" si="3"/>
        <v>0</v>
      </c>
      <c r="T8" s="117">
        <f t="shared" si="4"/>
        <v>0</v>
      </c>
      <c r="U8" s="118">
        <f t="shared" si="5"/>
        <v>0</v>
      </c>
    </row>
    <row r="9" spans="1:21" s="4" customFormat="1">
      <c r="A9" s="5"/>
      <c r="B9" s="74"/>
      <c r="C9" s="38"/>
      <c r="D9" s="6"/>
      <c r="E9" s="6"/>
      <c r="F9" s="6"/>
      <c r="G9" s="35"/>
      <c r="H9" s="117">
        <f t="shared" si="0"/>
        <v>0</v>
      </c>
      <c r="I9" s="117">
        <f t="shared" si="6"/>
        <v>0</v>
      </c>
      <c r="J9" s="131">
        <v>0.42099999999999999</v>
      </c>
      <c r="K9" s="38"/>
      <c r="L9" s="6"/>
      <c r="M9" s="35"/>
      <c r="N9" s="117">
        <f t="shared" si="1"/>
        <v>0</v>
      </c>
      <c r="O9" s="117">
        <f t="shared" si="2"/>
        <v>0</v>
      </c>
      <c r="P9" s="47"/>
      <c r="Q9" s="6"/>
      <c r="R9" s="35"/>
      <c r="S9" s="117">
        <f t="shared" si="3"/>
        <v>0</v>
      </c>
      <c r="T9" s="117">
        <f t="shared" si="4"/>
        <v>0</v>
      </c>
      <c r="U9" s="118">
        <f t="shared" si="5"/>
        <v>0</v>
      </c>
    </row>
    <row r="10" spans="1:21" s="4" customFormat="1">
      <c r="A10" s="5"/>
      <c r="B10" s="74"/>
      <c r="C10" s="38"/>
      <c r="D10" s="6"/>
      <c r="E10" s="6"/>
      <c r="F10" s="6"/>
      <c r="G10" s="35"/>
      <c r="H10" s="117">
        <f t="shared" si="0"/>
        <v>0</v>
      </c>
      <c r="I10" s="117">
        <f t="shared" si="6"/>
        <v>0</v>
      </c>
      <c r="J10" s="131">
        <v>0.42099999999999999</v>
      </c>
      <c r="K10" s="38"/>
      <c r="L10" s="6"/>
      <c r="M10" s="35"/>
      <c r="N10" s="117">
        <f t="shared" si="1"/>
        <v>0</v>
      </c>
      <c r="O10" s="117">
        <f t="shared" si="2"/>
        <v>0</v>
      </c>
      <c r="P10" s="47"/>
      <c r="Q10" s="6"/>
      <c r="R10" s="35"/>
      <c r="S10" s="117">
        <f t="shared" si="3"/>
        <v>0</v>
      </c>
      <c r="T10" s="117">
        <f t="shared" si="4"/>
        <v>0</v>
      </c>
      <c r="U10" s="118">
        <f t="shared" si="5"/>
        <v>0</v>
      </c>
    </row>
    <row r="11" spans="1:21" s="4" customFormat="1">
      <c r="A11" s="5"/>
      <c r="B11" s="74"/>
      <c r="C11" s="38"/>
      <c r="D11" s="6"/>
      <c r="E11" s="6"/>
      <c r="F11" s="6"/>
      <c r="G11" s="35"/>
      <c r="H11" s="117">
        <f t="shared" si="0"/>
        <v>0</v>
      </c>
      <c r="I11" s="117">
        <f t="shared" si="6"/>
        <v>0</v>
      </c>
      <c r="J11" s="131">
        <v>0.42099999999999999</v>
      </c>
      <c r="K11" s="38"/>
      <c r="L11" s="6"/>
      <c r="M11" s="35"/>
      <c r="N11" s="117">
        <f t="shared" si="1"/>
        <v>0</v>
      </c>
      <c r="O11" s="117">
        <f t="shared" si="2"/>
        <v>0</v>
      </c>
      <c r="P11" s="47"/>
      <c r="Q11" s="6"/>
      <c r="R11" s="35"/>
      <c r="S11" s="117">
        <f t="shared" si="3"/>
        <v>0</v>
      </c>
      <c r="T11" s="117">
        <f t="shared" si="4"/>
        <v>0</v>
      </c>
      <c r="U11" s="118">
        <f t="shared" si="5"/>
        <v>0</v>
      </c>
    </row>
    <row r="12" spans="1:21" s="4" customFormat="1">
      <c r="A12" s="5"/>
      <c r="B12" s="74"/>
      <c r="C12" s="38"/>
      <c r="D12" s="6"/>
      <c r="E12" s="6"/>
      <c r="F12" s="6"/>
      <c r="G12" s="35"/>
      <c r="H12" s="117">
        <f t="shared" si="0"/>
        <v>0</v>
      </c>
      <c r="I12" s="117">
        <f t="shared" si="6"/>
        <v>0</v>
      </c>
      <c r="J12" s="131">
        <v>0.42099999999999999</v>
      </c>
      <c r="K12" s="38"/>
      <c r="L12" s="6"/>
      <c r="M12" s="35"/>
      <c r="N12" s="117">
        <f t="shared" si="1"/>
        <v>0</v>
      </c>
      <c r="O12" s="117">
        <f t="shared" si="2"/>
        <v>0</v>
      </c>
      <c r="P12" s="47"/>
      <c r="Q12" s="6"/>
      <c r="R12" s="35"/>
      <c r="S12" s="117">
        <f t="shared" si="3"/>
        <v>0</v>
      </c>
      <c r="T12" s="117">
        <f t="shared" si="4"/>
        <v>0</v>
      </c>
      <c r="U12" s="118">
        <f t="shared" si="5"/>
        <v>0</v>
      </c>
    </row>
    <row r="13" spans="1:21" s="4" customFormat="1" ht="18" thickBot="1">
      <c r="A13" s="7"/>
      <c r="B13" s="75"/>
      <c r="C13" s="39"/>
      <c r="D13" s="8"/>
      <c r="E13" s="8"/>
      <c r="F13" s="8"/>
      <c r="G13" s="36"/>
      <c r="H13" s="119">
        <f t="shared" si="0"/>
        <v>0</v>
      </c>
      <c r="I13" s="119">
        <f t="shared" si="6"/>
        <v>0</v>
      </c>
      <c r="J13" s="131">
        <v>0.42099999999999999</v>
      </c>
      <c r="K13" s="39"/>
      <c r="L13" s="8"/>
      <c r="M13" s="36"/>
      <c r="N13" s="119">
        <f t="shared" si="1"/>
        <v>0</v>
      </c>
      <c r="O13" s="119">
        <f t="shared" si="2"/>
        <v>0</v>
      </c>
      <c r="P13" s="48"/>
      <c r="Q13" s="8"/>
      <c r="R13" s="36"/>
      <c r="S13" s="119">
        <f t="shared" si="3"/>
        <v>0</v>
      </c>
      <c r="T13" s="119">
        <f t="shared" si="4"/>
        <v>0</v>
      </c>
      <c r="U13" s="120">
        <f t="shared" si="5"/>
        <v>0</v>
      </c>
    </row>
    <row r="14" spans="1:21" s="4" customFormat="1" ht="18.5" customHeight="1" thickTop="1" thickBot="1">
      <c r="B14" s="184" t="s">
        <v>29</v>
      </c>
      <c r="C14" s="185"/>
      <c r="D14" s="23"/>
      <c r="E14" s="23"/>
      <c r="F14" s="23"/>
      <c r="G14" s="23"/>
      <c r="H14" s="32"/>
      <c r="I14" s="32"/>
      <c r="J14" s="32"/>
      <c r="K14" s="23"/>
      <c r="L14" s="23"/>
      <c r="M14" s="23"/>
      <c r="N14" s="32"/>
      <c r="O14" s="32"/>
      <c r="P14" s="23"/>
      <c r="Q14" s="23"/>
      <c r="R14" s="23"/>
      <c r="S14" s="32"/>
      <c r="T14" s="32"/>
      <c r="U14" s="32">
        <f>SUM(U7:U13)</f>
        <v>0</v>
      </c>
    </row>
    <row r="17" spans="1:22" ht="18" thickBot="1"/>
    <row r="18" spans="1:22" s="17" customFormat="1" ht="69" customHeight="1" thickBot="1">
      <c r="A18" s="97" t="s">
        <v>83</v>
      </c>
      <c r="B18" s="76"/>
      <c r="C18" s="76"/>
      <c r="D18" s="76"/>
      <c r="E18" s="76"/>
      <c r="F18" s="76"/>
      <c r="G18" s="76"/>
      <c r="H18" s="186"/>
      <c r="I18" s="186"/>
      <c r="J18" s="186"/>
      <c r="K18" s="76"/>
      <c r="L18" s="76"/>
      <c r="M18" s="76"/>
      <c r="N18" s="186"/>
      <c r="O18" s="186"/>
      <c r="P18" s="77"/>
      <c r="Q18" s="76"/>
      <c r="R18" s="76"/>
      <c r="S18" s="186"/>
      <c r="T18" s="186"/>
      <c r="U18" s="186"/>
      <c r="V18" s="78"/>
    </row>
    <row r="19" spans="1:22" ht="18" customHeight="1">
      <c r="A19" s="79"/>
      <c r="B19" s="187" t="s">
        <v>23</v>
      </c>
      <c r="C19" s="188"/>
      <c r="D19" s="188"/>
      <c r="E19" s="188"/>
      <c r="F19" s="188"/>
      <c r="G19" s="189"/>
      <c r="H19" s="190" t="s">
        <v>22</v>
      </c>
      <c r="I19" s="190"/>
      <c r="J19" s="191"/>
      <c r="K19" s="194" t="s">
        <v>26</v>
      </c>
      <c r="L19" s="195"/>
      <c r="M19" s="196"/>
      <c r="N19" s="200" t="s">
        <v>64</v>
      </c>
      <c r="O19" s="201"/>
      <c r="P19" s="204" t="s">
        <v>27</v>
      </c>
      <c r="Q19" s="205"/>
      <c r="R19" s="206"/>
      <c r="S19" s="210" t="s">
        <v>64</v>
      </c>
      <c r="T19" s="211"/>
      <c r="U19" s="212"/>
      <c r="V19" s="80"/>
    </row>
    <row r="20" spans="1:22" ht="18" customHeight="1">
      <c r="A20" s="79"/>
      <c r="B20" s="73"/>
      <c r="C20" s="72"/>
      <c r="D20" s="216" t="s">
        <v>24</v>
      </c>
      <c r="E20" s="216"/>
      <c r="F20" s="216" t="s">
        <v>25</v>
      </c>
      <c r="G20" s="216"/>
      <c r="H20" s="192"/>
      <c r="I20" s="192"/>
      <c r="J20" s="193"/>
      <c r="K20" s="197"/>
      <c r="L20" s="198"/>
      <c r="M20" s="199"/>
      <c r="N20" s="202"/>
      <c r="O20" s="203"/>
      <c r="P20" s="207"/>
      <c r="Q20" s="208"/>
      <c r="R20" s="209"/>
      <c r="S20" s="213"/>
      <c r="T20" s="214"/>
      <c r="U20" s="215"/>
      <c r="V20" s="80"/>
    </row>
    <row r="21" spans="1:22" ht="53" thickBot="1">
      <c r="A21" s="79"/>
      <c r="B21" s="53" t="s">
        <v>35</v>
      </c>
      <c r="C21" s="30" t="s">
        <v>0</v>
      </c>
      <c r="D21" s="31" t="s">
        <v>57</v>
      </c>
      <c r="E21" s="31" t="s">
        <v>21</v>
      </c>
      <c r="F21" s="31" t="s">
        <v>57</v>
      </c>
      <c r="G21" s="31" t="s">
        <v>28</v>
      </c>
      <c r="H21" s="52" t="s">
        <v>10</v>
      </c>
      <c r="I21" s="52" t="s">
        <v>11</v>
      </c>
      <c r="J21" s="52" t="s">
        <v>6</v>
      </c>
      <c r="K21" s="27" t="s">
        <v>14</v>
      </c>
      <c r="L21" s="28" t="s">
        <v>58</v>
      </c>
      <c r="M21" s="28" t="s">
        <v>59</v>
      </c>
      <c r="N21" s="29" t="s">
        <v>13</v>
      </c>
      <c r="O21" s="29" t="s">
        <v>62</v>
      </c>
      <c r="P21" s="25" t="s">
        <v>14</v>
      </c>
      <c r="Q21" s="25" t="s">
        <v>60</v>
      </c>
      <c r="R21" s="25" t="s">
        <v>66</v>
      </c>
      <c r="S21" s="29" t="s">
        <v>65</v>
      </c>
      <c r="T21" s="29" t="s">
        <v>62</v>
      </c>
      <c r="U21" s="58" t="s">
        <v>63</v>
      </c>
      <c r="V21" s="80"/>
    </row>
    <row r="22" spans="1:22" s="4" customFormat="1">
      <c r="A22" s="81" t="s">
        <v>20</v>
      </c>
      <c r="B22" s="56" t="s">
        <v>37</v>
      </c>
      <c r="C22" s="51" t="s">
        <v>12</v>
      </c>
      <c r="D22" s="49">
        <v>120</v>
      </c>
      <c r="E22" s="49">
        <v>5</v>
      </c>
      <c r="F22" s="49">
        <v>120</v>
      </c>
      <c r="G22" s="50">
        <v>7</v>
      </c>
      <c r="H22" s="122">
        <f t="shared" ref="H22:H29" si="7">D22*E22</f>
        <v>600</v>
      </c>
      <c r="I22" s="122">
        <f>F22*G22</f>
        <v>840</v>
      </c>
      <c r="J22" s="131">
        <v>0.42099999999999999</v>
      </c>
      <c r="K22" s="51" t="s">
        <v>19</v>
      </c>
      <c r="L22" s="49">
        <v>3.5</v>
      </c>
      <c r="M22" s="50">
        <v>3.7</v>
      </c>
      <c r="N22" s="122">
        <f t="shared" ref="N22:N29" si="8">L22*H22+M22*I22</f>
        <v>5208</v>
      </c>
      <c r="O22" s="122">
        <f t="shared" ref="O22:O29" si="9">N22*J22/1000</f>
        <v>2.1925679999999996</v>
      </c>
      <c r="P22" s="51" t="s">
        <v>17</v>
      </c>
      <c r="Q22" s="49">
        <v>2.15</v>
      </c>
      <c r="R22" s="50">
        <v>2.34</v>
      </c>
      <c r="S22" s="122">
        <f t="shared" ref="S22:S29" si="10">Q22*H22+R22*I22</f>
        <v>3255.6</v>
      </c>
      <c r="T22" s="122">
        <f t="shared" ref="T22:T29" si="11">S22*J22/1000</f>
        <v>1.3706075999999998</v>
      </c>
      <c r="U22" s="130">
        <f t="shared" ref="U22:U29" si="12">O22-T22</f>
        <v>0.82196039999999981</v>
      </c>
      <c r="V22" s="82"/>
    </row>
    <row r="23" spans="1:22" s="4" customFormat="1">
      <c r="A23" s="83"/>
      <c r="B23" s="74"/>
      <c r="C23" s="37"/>
      <c r="D23" s="14"/>
      <c r="E23" s="14"/>
      <c r="F23" s="14"/>
      <c r="G23" s="34"/>
      <c r="H23" s="117">
        <f t="shared" si="7"/>
        <v>0</v>
      </c>
      <c r="I23" s="117">
        <f t="shared" ref="I23:I29" si="13">F23*G23</f>
        <v>0</v>
      </c>
      <c r="J23" s="131">
        <v>0.42099999999999999</v>
      </c>
      <c r="K23" s="37"/>
      <c r="L23" s="14"/>
      <c r="M23" s="34"/>
      <c r="N23" s="117">
        <f t="shared" si="8"/>
        <v>0</v>
      </c>
      <c r="O23" s="117">
        <f t="shared" si="9"/>
        <v>0</v>
      </c>
      <c r="P23" s="46"/>
      <c r="Q23" s="14"/>
      <c r="R23" s="34"/>
      <c r="S23" s="117">
        <f t="shared" si="10"/>
        <v>0</v>
      </c>
      <c r="T23" s="117">
        <f t="shared" si="11"/>
        <v>0</v>
      </c>
      <c r="U23" s="118">
        <f t="shared" si="12"/>
        <v>0</v>
      </c>
      <c r="V23" s="82"/>
    </row>
    <row r="24" spans="1:22" s="4" customFormat="1">
      <c r="A24" s="83"/>
      <c r="B24" s="74"/>
      <c r="C24" s="38"/>
      <c r="D24" s="6"/>
      <c r="E24" s="6"/>
      <c r="F24" s="6"/>
      <c r="G24" s="35"/>
      <c r="H24" s="117">
        <f t="shared" si="7"/>
        <v>0</v>
      </c>
      <c r="I24" s="117">
        <f t="shared" si="13"/>
        <v>0</v>
      </c>
      <c r="J24" s="131">
        <v>0.42099999999999999</v>
      </c>
      <c r="K24" s="38"/>
      <c r="L24" s="6"/>
      <c r="M24" s="35"/>
      <c r="N24" s="117">
        <f t="shared" si="8"/>
        <v>0</v>
      </c>
      <c r="O24" s="117">
        <f t="shared" si="9"/>
        <v>0</v>
      </c>
      <c r="P24" s="47"/>
      <c r="Q24" s="6"/>
      <c r="R24" s="35"/>
      <c r="S24" s="117">
        <f t="shared" si="10"/>
        <v>0</v>
      </c>
      <c r="T24" s="117">
        <f t="shared" si="11"/>
        <v>0</v>
      </c>
      <c r="U24" s="118">
        <f t="shared" si="12"/>
        <v>0</v>
      </c>
      <c r="V24" s="82"/>
    </row>
    <row r="25" spans="1:22" s="4" customFormat="1">
      <c r="A25" s="83"/>
      <c r="B25" s="74"/>
      <c r="C25" s="38"/>
      <c r="D25" s="6"/>
      <c r="E25" s="6"/>
      <c r="F25" s="6"/>
      <c r="G25" s="35"/>
      <c r="H25" s="117">
        <f t="shared" si="7"/>
        <v>0</v>
      </c>
      <c r="I25" s="117">
        <f t="shared" si="13"/>
        <v>0</v>
      </c>
      <c r="J25" s="131">
        <v>0.42099999999999999</v>
      </c>
      <c r="K25" s="38"/>
      <c r="L25" s="6"/>
      <c r="M25" s="35"/>
      <c r="N25" s="117">
        <f t="shared" si="8"/>
        <v>0</v>
      </c>
      <c r="O25" s="117">
        <f t="shared" si="9"/>
        <v>0</v>
      </c>
      <c r="P25" s="47"/>
      <c r="Q25" s="6"/>
      <c r="R25" s="35"/>
      <c r="S25" s="117">
        <f t="shared" si="10"/>
        <v>0</v>
      </c>
      <c r="T25" s="117">
        <f t="shared" si="11"/>
        <v>0</v>
      </c>
      <c r="U25" s="118">
        <f t="shared" si="12"/>
        <v>0</v>
      </c>
      <c r="V25" s="82"/>
    </row>
    <row r="26" spans="1:22" s="4" customFormat="1">
      <c r="A26" s="83"/>
      <c r="B26" s="74"/>
      <c r="C26" s="38"/>
      <c r="D26" s="6"/>
      <c r="E26" s="6"/>
      <c r="F26" s="6"/>
      <c r="G26" s="35"/>
      <c r="H26" s="117">
        <f t="shared" si="7"/>
        <v>0</v>
      </c>
      <c r="I26" s="117">
        <f t="shared" si="13"/>
        <v>0</v>
      </c>
      <c r="J26" s="131">
        <v>0.42099999999999999</v>
      </c>
      <c r="K26" s="38"/>
      <c r="L26" s="6"/>
      <c r="M26" s="35"/>
      <c r="N26" s="117">
        <f t="shared" si="8"/>
        <v>0</v>
      </c>
      <c r="O26" s="117">
        <f t="shared" si="9"/>
        <v>0</v>
      </c>
      <c r="P26" s="47"/>
      <c r="Q26" s="6"/>
      <c r="R26" s="35"/>
      <c r="S26" s="117">
        <f t="shared" si="10"/>
        <v>0</v>
      </c>
      <c r="T26" s="117">
        <f t="shared" si="11"/>
        <v>0</v>
      </c>
      <c r="U26" s="118">
        <f t="shared" si="12"/>
        <v>0</v>
      </c>
      <c r="V26" s="82"/>
    </row>
    <row r="27" spans="1:22" s="4" customFormat="1">
      <c r="A27" s="83"/>
      <c r="B27" s="74"/>
      <c r="C27" s="38"/>
      <c r="D27" s="6"/>
      <c r="E27" s="6"/>
      <c r="F27" s="6"/>
      <c r="G27" s="35"/>
      <c r="H27" s="117">
        <f t="shared" si="7"/>
        <v>0</v>
      </c>
      <c r="I27" s="117">
        <f t="shared" si="13"/>
        <v>0</v>
      </c>
      <c r="J27" s="131">
        <v>0.42099999999999999</v>
      </c>
      <c r="K27" s="38"/>
      <c r="L27" s="6"/>
      <c r="M27" s="35"/>
      <c r="N27" s="117">
        <f t="shared" si="8"/>
        <v>0</v>
      </c>
      <c r="O27" s="117">
        <f t="shared" si="9"/>
        <v>0</v>
      </c>
      <c r="P27" s="47"/>
      <c r="Q27" s="6"/>
      <c r="R27" s="35"/>
      <c r="S27" s="117">
        <f t="shared" si="10"/>
        <v>0</v>
      </c>
      <c r="T27" s="117">
        <f t="shared" si="11"/>
        <v>0</v>
      </c>
      <c r="U27" s="118">
        <f t="shared" si="12"/>
        <v>0</v>
      </c>
      <c r="V27" s="82"/>
    </row>
    <row r="28" spans="1:22" s="4" customFormat="1">
      <c r="A28" s="83"/>
      <c r="B28" s="74"/>
      <c r="C28" s="38"/>
      <c r="D28" s="6"/>
      <c r="E28" s="6"/>
      <c r="F28" s="6"/>
      <c r="G28" s="35"/>
      <c r="H28" s="117">
        <f t="shared" si="7"/>
        <v>0</v>
      </c>
      <c r="I28" s="117">
        <f t="shared" si="13"/>
        <v>0</v>
      </c>
      <c r="J28" s="131">
        <v>0.42099999999999999</v>
      </c>
      <c r="K28" s="38"/>
      <c r="L28" s="6"/>
      <c r="M28" s="35"/>
      <c r="N28" s="117">
        <f t="shared" si="8"/>
        <v>0</v>
      </c>
      <c r="O28" s="117">
        <f t="shared" si="9"/>
        <v>0</v>
      </c>
      <c r="P28" s="47"/>
      <c r="Q28" s="6"/>
      <c r="R28" s="35"/>
      <c r="S28" s="117">
        <f t="shared" si="10"/>
        <v>0</v>
      </c>
      <c r="T28" s="117">
        <f t="shared" si="11"/>
        <v>0</v>
      </c>
      <c r="U28" s="118">
        <f t="shared" si="12"/>
        <v>0</v>
      </c>
      <c r="V28" s="82"/>
    </row>
    <row r="29" spans="1:22" s="4" customFormat="1" ht="18" thickBot="1">
      <c r="A29" s="83"/>
      <c r="B29" s="75"/>
      <c r="C29" s="39"/>
      <c r="D29" s="8"/>
      <c r="E29" s="8"/>
      <c r="F29" s="8"/>
      <c r="G29" s="36"/>
      <c r="H29" s="119">
        <f t="shared" si="7"/>
        <v>0</v>
      </c>
      <c r="I29" s="119">
        <f t="shared" si="13"/>
        <v>0</v>
      </c>
      <c r="J29" s="131">
        <v>0.42099999999999999</v>
      </c>
      <c r="K29" s="39"/>
      <c r="L29" s="8"/>
      <c r="M29" s="36"/>
      <c r="N29" s="119">
        <f t="shared" si="8"/>
        <v>0</v>
      </c>
      <c r="O29" s="119">
        <f t="shared" si="9"/>
        <v>0</v>
      </c>
      <c r="P29" s="48"/>
      <c r="Q29" s="8"/>
      <c r="R29" s="36"/>
      <c r="S29" s="119">
        <f t="shared" si="10"/>
        <v>0</v>
      </c>
      <c r="T29" s="119">
        <f t="shared" si="11"/>
        <v>0</v>
      </c>
      <c r="U29" s="120">
        <f t="shared" si="12"/>
        <v>0</v>
      </c>
      <c r="V29" s="82"/>
    </row>
    <row r="30" spans="1:22" s="4" customFormat="1" ht="18.5" customHeight="1" thickTop="1" thickBot="1">
      <c r="A30" s="83"/>
      <c r="B30" s="184" t="s">
        <v>29</v>
      </c>
      <c r="C30" s="185"/>
      <c r="D30" s="23"/>
      <c r="E30" s="23"/>
      <c r="F30" s="23"/>
      <c r="G30" s="23"/>
      <c r="H30" s="32"/>
      <c r="I30" s="32"/>
      <c r="J30" s="32"/>
      <c r="K30" s="23"/>
      <c r="L30" s="23"/>
      <c r="M30" s="23"/>
      <c r="N30" s="32"/>
      <c r="O30" s="32"/>
      <c r="P30" s="23"/>
      <c r="Q30" s="23"/>
      <c r="R30" s="23"/>
      <c r="S30" s="32"/>
      <c r="T30" s="129"/>
      <c r="U30" s="121">
        <f>SUM(U23:U29)</f>
        <v>0</v>
      </c>
      <c r="V30" s="82"/>
    </row>
    <row r="31" spans="1:22" ht="18" thickBot="1">
      <c r="A31" s="84"/>
      <c r="B31" s="85"/>
      <c r="C31" s="85"/>
      <c r="D31" s="85"/>
      <c r="E31" s="85"/>
      <c r="F31" s="85"/>
      <c r="G31" s="85"/>
      <c r="H31" s="85"/>
      <c r="I31" s="85"/>
      <c r="J31" s="85"/>
      <c r="K31" s="85"/>
      <c r="L31" s="85"/>
      <c r="M31" s="85"/>
      <c r="N31" s="85"/>
      <c r="O31" s="85"/>
      <c r="P31" s="85"/>
      <c r="Q31" s="85"/>
      <c r="R31" s="85"/>
      <c r="S31" s="85"/>
      <c r="T31" s="85"/>
      <c r="U31" s="85"/>
      <c r="V31" s="86"/>
    </row>
  </sheetData>
  <mergeCells count="24">
    <mergeCell ref="S2:U2"/>
    <mergeCell ref="D4:E4"/>
    <mergeCell ref="F4:G4"/>
    <mergeCell ref="P3:R4"/>
    <mergeCell ref="K3:M4"/>
    <mergeCell ref="H3:J4"/>
    <mergeCell ref="N2:O2"/>
    <mergeCell ref="H2:J2"/>
    <mergeCell ref="N3:O4"/>
    <mergeCell ref="S3:U4"/>
    <mergeCell ref="B3:G3"/>
    <mergeCell ref="B30:C30"/>
    <mergeCell ref="B14:C14"/>
    <mergeCell ref="H18:J18"/>
    <mergeCell ref="N18:O18"/>
    <mergeCell ref="S18:U18"/>
    <mergeCell ref="B19:G19"/>
    <mergeCell ref="H19:J20"/>
    <mergeCell ref="K19:M20"/>
    <mergeCell ref="N19:O20"/>
    <mergeCell ref="P19:R20"/>
    <mergeCell ref="S19:U20"/>
    <mergeCell ref="D20:E20"/>
    <mergeCell ref="F20:G20"/>
  </mergeCells>
  <phoneticPr fontId="1"/>
  <pageMargins left="0.25" right="0.25" top="0.75" bottom="0.75" header="0.3" footer="0.3"/>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D38AE-FA70-4D3E-BD34-5D62D75710DC}">
  <sheetPr>
    <pageSetUpPr fitToPage="1"/>
  </sheetPr>
  <dimension ref="A1:Y18"/>
  <sheetViews>
    <sheetView showGridLines="0" zoomScale="55" zoomScaleNormal="55" zoomScalePageLayoutView="40" workbookViewId="0">
      <selection activeCell="I12" sqref="I12:I13"/>
    </sheetView>
  </sheetViews>
  <sheetFormatPr defaultRowHeight="17.5"/>
  <cols>
    <col min="1" max="1" width="7" style="2" bestFit="1" customWidth="1"/>
    <col min="2" max="2" width="11.75" style="2" customWidth="1"/>
    <col min="3" max="3" width="9.08203125" style="2" customWidth="1"/>
    <col min="4" max="4" width="8.6640625" style="2"/>
    <col min="5" max="5" width="9.08203125" style="2" customWidth="1"/>
    <col min="6" max="8" width="8.6640625" style="2"/>
    <col min="9" max="9" width="27.08203125" style="2" customWidth="1"/>
    <col min="10" max="10" width="9.58203125" style="2" bestFit="1" customWidth="1"/>
    <col min="11" max="11" width="9.58203125" style="2" customWidth="1"/>
    <col min="12" max="12" width="8.83203125" style="2" customWidth="1"/>
    <col min="13" max="13" width="10.1640625" style="2" customWidth="1"/>
    <col min="14" max="15" width="8.6640625" style="2"/>
    <col min="16" max="16" width="9.58203125" style="2" customWidth="1"/>
    <col min="17" max="17" width="25.83203125" style="2" customWidth="1"/>
    <col min="18" max="19" width="9.58203125" style="2" customWidth="1"/>
    <col min="20" max="21" width="10.1640625" style="2" customWidth="1"/>
    <col min="22" max="23" width="9.9140625" style="2" customWidth="1"/>
    <col min="24" max="24" width="9.1640625" style="2" customWidth="1"/>
    <col min="25" max="25" width="10.58203125" style="2" customWidth="1"/>
    <col min="26" max="16384" width="8.6640625" style="2"/>
  </cols>
  <sheetData>
    <row r="1" spans="1:25" ht="32" customHeight="1">
      <c r="A1" s="111" t="s">
        <v>102</v>
      </c>
      <c r="O1" s="114"/>
      <c r="P1" s="114"/>
    </row>
    <row r="2" spans="1:25" s="17" customFormat="1" ht="20" customHeight="1" thickBot="1">
      <c r="G2" s="241"/>
      <c r="H2" s="241"/>
      <c r="N2" s="62"/>
      <c r="O2" s="113"/>
      <c r="P2" s="113"/>
      <c r="Q2" s="18"/>
      <c r="V2" s="241"/>
      <c r="W2" s="241"/>
      <c r="X2" s="241"/>
      <c r="Y2" s="241"/>
    </row>
    <row r="3" spans="1:25" ht="18" customHeight="1">
      <c r="B3" s="232" t="s">
        <v>23</v>
      </c>
      <c r="C3" s="242"/>
      <c r="D3" s="242"/>
      <c r="E3" s="242"/>
      <c r="F3" s="243"/>
      <c r="G3" s="244" t="s">
        <v>22</v>
      </c>
      <c r="H3" s="245"/>
      <c r="I3" s="237" t="s">
        <v>26</v>
      </c>
      <c r="J3" s="238"/>
      <c r="K3" s="238"/>
      <c r="L3" s="238"/>
      <c r="M3" s="239"/>
      <c r="N3" s="222" t="s">
        <v>22</v>
      </c>
      <c r="O3" s="165"/>
      <c r="P3" s="223"/>
      <c r="Q3" s="256" t="s">
        <v>87</v>
      </c>
      <c r="R3" s="257"/>
      <c r="S3" s="257"/>
      <c r="T3" s="257"/>
      <c r="U3" s="258"/>
      <c r="V3" s="249" t="s">
        <v>67</v>
      </c>
      <c r="W3" s="250"/>
      <c r="X3" s="250"/>
      <c r="Y3" s="251"/>
    </row>
    <row r="4" spans="1:25" ht="18" customHeight="1">
      <c r="B4" s="55"/>
      <c r="C4" s="216" t="s">
        <v>24</v>
      </c>
      <c r="D4" s="216"/>
      <c r="E4" s="216" t="s">
        <v>25</v>
      </c>
      <c r="F4" s="216"/>
      <c r="G4" s="246"/>
      <c r="H4" s="247"/>
      <c r="I4" s="60"/>
      <c r="J4" s="240" t="s">
        <v>24</v>
      </c>
      <c r="K4" s="240"/>
      <c r="L4" s="240" t="s">
        <v>25</v>
      </c>
      <c r="M4" s="240"/>
      <c r="N4" s="224"/>
      <c r="O4" s="248"/>
      <c r="P4" s="225"/>
      <c r="Q4" s="61"/>
      <c r="R4" s="255" t="s">
        <v>24</v>
      </c>
      <c r="S4" s="255"/>
      <c r="T4" s="255" t="s">
        <v>25</v>
      </c>
      <c r="U4" s="255"/>
      <c r="V4" s="252"/>
      <c r="W4" s="253"/>
      <c r="X4" s="253"/>
      <c r="Y4" s="254"/>
    </row>
    <row r="5" spans="1:25" ht="55" thickBot="1">
      <c r="A5" s="3"/>
      <c r="B5" s="53" t="s">
        <v>0</v>
      </c>
      <c r="C5" s="31" t="s">
        <v>57</v>
      </c>
      <c r="D5" s="31" t="s">
        <v>21</v>
      </c>
      <c r="E5" s="31" t="s">
        <v>57</v>
      </c>
      <c r="F5" s="31" t="s">
        <v>28</v>
      </c>
      <c r="G5" s="52" t="s">
        <v>10</v>
      </c>
      <c r="H5" s="52" t="s">
        <v>11</v>
      </c>
      <c r="I5" s="27" t="s">
        <v>14</v>
      </c>
      <c r="J5" s="28" t="s">
        <v>75</v>
      </c>
      <c r="K5" s="28" t="s">
        <v>76</v>
      </c>
      <c r="L5" s="28" t="s">
        <v>75</v>
      </c>
      <c r="M5" s="28" t="s">
        <v>76</v>
      </c>
      <c r="N5" s="29" t="s">
        <v>13</v>
      </c>
      <c r="O5" s="29" t="s">
        <v>61</v>
      </c>
      <c r="P5" s="29" t="s">
        <v>62</v>
      </c>
      <c r="Q5" s="25" t="s">
        <v>14</v>
      </c>
      <c r="R5" s="25" t="s">
        <v>77</v>
      </c>
      <c r="S5" s="25" t="s">
        <v>78</v>
      </c>
      <c r="T5" s="25" t="s">
        <v>79</v>
      </c>
      <c r="U5" s="25" t="s">
        <v>80</v>
      </c>
      <c r="V5" s="29" t="s">
        <v>73</v>
      </c>
      <c r="W5" s="29" t="s">
        <v>74</v>
      </c>
      <c r="X5" s="29" t="s">
        <v>62</v>
      </c>
      <c r="Y5" s="58" t="s">
        <v>63</v>
      </c>
    </row>
    <row r="6" spans="1:25" s="4" customFormat="1">
      <c r="A6" s="1" t="s">
        <v>20</v>
      </c>
      <c r="B6" s="112" t="s">
        <v>12</v>
      </c>
      <c r="C6" s="49">
        <v>120</v>
      </c>
      <c r="D6" s="49">
        <v>5</v>
      </c>
      <c r="E6" s="49">
        <v>120</v>
      </c>
      <c r="F6" s="50">
        <v>7</v>
      </c>
      <c r="G6" s="122">
        <f>C6*D6</f>
        <v>600</v>
      </c>
      <c r="H6" s="122">
        <f>E6*F6</f>
        <v>840</v>
      </c>
      <c r="I6" s="51" t="s">
        <v>19</v>
      </c>
      <c r="J6" s="49">
        <v>0.61499999999999999</v>
      </c>
      <c r="K6" s="50">
        <v>45</v>
      </c>
      <c r="L6" s="50">
        <v>3.7</v>
      </c>
      <c r="M6" s="50">
        <v>46</v>
      </c>
      <c r="N6" s="123">
        <f>J6*G6+L6*H6</f>
        <v>3477</v>
      </c>
      <c r="O6" s="122">
        <f>(G6*K6+H6*M6)*860/11000</f>
        <v>5131.8545454545456</v>
      </c>
      <c r="P6" s="124">
        <f>(N6*$C$17+O6*$C$18)/1000</f>
        <v>11.984118818181818</v>
      </c>
      <c r="Q6" s="51" t="s">
        <v>17</v>
      </c>
      <c r="R6" s="49">
        <v>0.64900000000000002</v>
      </c>
      <c r="S6" s="50">
        <v>37.6</v>
      </c>
      <c r="T6" s="50">
        <v>0.47</v>
      </c>
      <c r="U6" s="50">
        <v>34.799999999999997</v>
      </c>
      <c r="V6" s="122">
        <f t="shared" ref="V6:V13" si="0">R6*G6+T6*H6</f>
        <v>784.2</v>
      </c>
      <c r="W6" s="122">
        <f>(G6*S6+H6*U6)*860/11000</f>
        <v>4049.1927272727271</v>
      </c>
      <c r="X6" s="122">
        <f>(V6*$C$17+W6*$C$18)/1000</f>
        <v>8.630993290909089</v>
      </c>
      <c r="Y6" s="127">
        <f>P6-X6</f>
        <v>3.3531255272727289</v>
      </c>
    </row>
    <row r="7" spans="1:25" s="4" customFormat="1">
      <c r="A7" s="5"/>
      <c r="B7" s="19"/>
      <c r="C7" s="14"/>
      <c r="D7" s="14"/>
      <c r="E7" s="14"/>
      <c r="F7" s="34"/>
      <c r="G7" s="117">
        <f>C7*D7</f>
        <v>0</v>
      </c>
      <c r="H7" s="117">
        <f>E7*F7</f>
        <v>0</v>
      </c>
      <c r="I7" s="37"/>
      <c r="J7" s="14"/>
      <c r="K7" s="34"/>
      <c r="L7" s="34"/>
      <c r="M7" s="34"/>
      <c r="N7" s="123">
        <f t="shared" ref="N7:N13" si="1">J7*G7+L7*H7</f>
        <v>0</v>
      </c>
      <c r="O7" s="122">
        <f>(G7*K7+H7*M7)*860/11000</f>
        <v>0</v>
      </c>
      <c r="P7" s="124">
        <f t="shared" ref="P7:P12" si="2">(N7*$C$17+O7*$C$18)/1000</f>
        <v>0</v>
      </c>
      <c r="Q7" s="46"/>
      <c r="R7" s="14"/>
      <c r="S7" s="34"/>
      <c r="T7" s="34"/>
      <c r="U7" s="34"/>
      <c r="V7" s="117">
        <f t="shared" si="0"/>
        <v>0</v>
      </c>
      <c r="W7" s="122">
        <f>(G7*S7+H7*U7)*860/11000</f>
        <v>0</v>
      </c>
      <c r="X7" s="122">
        <f t="shared" ref="X7:X12" si="3">(V7*$C$17+W7*$C$18)/1000</f>
        <v>0</v>
      </c>
      <c r="Y7" s="127">
        <f t="shared" ref="Y7:Y12" si="4">P7-X7</f>
        <v>0</v>
      </c>
    </row>
    <row r="8" spans="1:25" s="4" customFormat="1">
      <c r="A8" s="5"/>
      <c r="B8" s="20"/>
      <c r="C8" s="6"/>
      <c r="D8" s="6"/>
      <c r="E8" s="6"/>
      <c r="F8" s="35"/>
      <c r="G8" s="117">
        <f t="shared" ref="G8:G12" si="5">C8*D8</f>
        <v>0</v>
      </c>
      <c r="H8" s="117">
        <f t="shared" ref="H8:H12" si="6">E8*F8</f>
        <v>0</v>
      </c>
      <c r="I8" s="38"/>
      <c r="J8" s="6"/>
      <c r="K8" s="35"/>
      <c r="L8" s="35"/>
      <c r="M8" s="35"/>
      <c r="N8" s="123">
        <f t="shared" si="1"/>
        <v>0</v>
      </c>
      <c r="O8" s="122">
        <f t="shared" ref="O8:O12" si="7">(G8*K8+H8*M8)*860/11000</f>
        <v>0</v>
      </c>
      <c r="P8" s="124">
        <f t="shared" si="2"/>
        <v>0</v>
      </c>
      <c r="Q8" s="47"/>
      <c r="R8" s="6"/>
      <c r="S8" s="35"/>
      <c r="T8" s="35"/>
      <c r="U8" s="35"/>
      <c r="V8" s="117">
        <f t="shared" si="0"/>
        <v>0</v>
      </c>
      <c r="W8" s="122">
        <f t="shared" ref="W8:W12" si="8">(G8*S8+H8*U8)*860/11000</f>
        <v>0</v>
      </c>
      <c r="X8" s="122">
        <f t="shared" si="3"/>
        <v>0</v>
      </c>
      <c r="Y8" s="127">
        <f t="shared" si="4"/>
        <v>0</v>
      </c>
    </row>
    <row r="9" spans="1:25" s="4" customFormat="1">
      <c r="A9" s="5"/>
      <c r="B9" s="20"/>
      <c r="C9" s="6"/>
      <c r="D9" s="6"/>
      <c r="E9" s="6"/>
      <c r="F9" s="35"/>
      <c r="G9" s="117">
        <f t="shared" si="5"/>
        <v>0</v>
      </c>
      <c r="H9" s="117">
        <f t="shared" si="6"/>
        <v>0</v>
      </c>
      <c r="I9" s="38"/>
      <c r="J9" s="6"/>
      <c r="K9" s="35"/>
      <c r="L9" s="35"/>
      <c r="M9" s="35"/>
      <c r="N9" s="123">
        <f t="shared" si="1"/>
        <v>0</v>
      </c>
      <c r="O9" s="122">
        <f t="shared" si="7"/>
        <v>0</v>
      </c>
      <c r="P9" s="124">
        <f t="shared" si="2"/>
        <v>0</v>
      </c>
      <c r="Q9" s="47"/>
      <c r="R9" s="6"/>
      <c r="S9" s="35"/>
      <c r="T9" s="35"/>
      <c r="U9" s="35"/>
      <c r="V9" s="117">
        <f t="shared" si="0"/>
        <v>0</v>
      </c>
      <c r="W9" s="122">
        <f t="shared" si="8"/>
        <v>0</v>
      </c>
      <c r="X9" s="122">
        <f t="shared" si="3"/>
        <v>0</v>
      </c>
      <c r="Y9" s="127">
        <f t="shared" si="4"/>
        <v>0</v>
      </c>
    </row>
    <row r="10" spans="1:25" s="4" customFormat="1">
      <c r="A10" s="5"/>
      <c r="B10" s="20"/>
      <c r="C10" s="6"/>
      <c r="D10" s="6"/>
      <c r="E10" s="6"/>
      <c r="F10" s="35"/>
      <c r="G10" s="117">
        <f t="shared" si="5"/>
        <v>0</v>
      </c>
      <c r="H10" s="117">
        <f t="shared" si="6"/>
        <v>0</v>
      </c>
      <c r="I10" s="38"/>
      <c r="J10" s="6"/>
      <c r="K10" s="35"/>
      <c r="L10" s="35"/>
      <c r="M10" s="35"/>
      <c r="N10" s="123">
        <f t="shared" si="1"/>
        <v>0</v>
      </c>
      <c r="O10" s="122">
        <f t="shared" si="7"/>
        <v>0</v>
      </c>
      <c r="P10" s="124">
        <f t="shared" si="2"/>
        <v>0</v>
      </c>
      <c r="Q10" s="47"/>
      <c r="R10" s="6"/>
      <c r="S10" s="35"/>
      <c r="T10" s="35"/>
      <c r="U10" s="35"/>
      <c r="V10" s="117">
        <f t="shared" si="0"/>
        <v>0</v>
      </c>
      <c r="W10" s="122">
        <f t="shared" si="8"/>
        <v>0</v>
      </c>
      <c r="X10" s="122">
        <f t="shared" si="3"/>
        <v>0</v>
      </c>
      <c r="Y10" s="127">
        <f t="shared" si="4"/>
        <v>0</v>
      </c>
    </row>
    <row r="11" spans="1:25" s="4" customFormat="1">
      <c r="A11" s="5"/>
      <c r="B11" s="20"/>
      <c r="C11" s="6"/>
      <c r="D11" s="6"/>
      <c r="E11" s="6"/>
      <c r="F11" s="35"/>
      <c r="G11" s="117">
        <f t="shared" si="5"/>
        <v>0</v>
      </c>
      <c r="H11" s="117">
        <f t="shared" si="6"/>
        <v>0</v>
      </c>
      <c r="I11" s="38"/>
      <c r="J11" s="6"/>
      <c r="K11" s="35"/>
      <c r="L11" s="35"/>
      <c r="M11" s="35"/>
      <c r="N11" s="123">
        <f t="shared" si="1"/>
        <v>0</v>
      </c>
      <c r="O11" s="122">
        <f t="shared" si="7"/>
        <v>0</v>
      </c>
      <c r="P11" s="124">
        <f t="shared" si="2"/>
        <v>0</v>
      </c>
      <c r="Q11" s="47"/>
      <c r="R11" s="6"/>
      <c r="S11" s="35"/>
      <c r="T11" s="35"/>
      <c r="U11" s="35"/>
      <c r="V11" s="117">
        <f t="shared" si="0"/>
        <v>0</v>
      </c>
      <c r="W11" s="122">
        <f t="shared" si="8"/>
        <v>0</v>
      </c>
      <c r="X11" s="122">
        <f t="shared" si="3"/>
        <v>0</v>
      </c>
      <c r="Y11" s="127">
        <f t="shared" si="4"/>
        <v>0</v>
      </c>
    </row>
    <row r="12" spans="1:25" s="4" customFormat="1">
      <c r="A12" s="5"/>
      <c r="B12" s="20"/>
      <c r="C12" s="6"/>
      <c r="D12" s="6"/>
      <c r="E12" s="6"/>
      <c r="F12" s="35"/>
      <c r="G12" s="117">
        <f t="shared" si="5"/>
        <v>0</v>
      </c>
      <c r="H12" s="117">
        <f t="shared" si="6"/>
        <v>0</v>
      </c>
      <c r="I12" s="38"/>
      <c r="J12" s="6"/>
      <c r="K12" s="35"/>
      <c r="L12" s="35"/>
      <c r="M12" s="35"/>
      <c r="N12" s="123">
        <f t="shared" si="1"/>
        <v>0</v>
      </c>
      <c r="O12" s="122">
        <f t="shared" si="7"/>
        <v>0</v>
      </c>
      <c r="P12" s="124">
        <f t="shared" si="2"/>
        <v>0</v>
      </c>
      <c r="Q12" s="47"/>
      <c r="R12" s="6"/>
      <c r="S12" s="35"/>
      <c r="T12" s="35"/>
      <c r="U12" s="35"/>
      <c r="V12" s="117">
        <f t="shared" si="0"/>
        <v>0</v>
      </c>
      <c r="W12" s="122">
        <f t="shared" si="8"/>
        <v>0</v>
      </c>
      <c r="X12" s="122">
        <f t="shared" si="3"/>
        <v>0</v>
      </c>
      <c r="Y12" s="127">
        <f t="shared" si="4"/>
        <v>0</v>
      </c>
    </row>
    <row r="13" spans="1:25" s="4" customFormat="1" ht="18" thickBot="1">
      <c r="A13" s="7"/>
      <c r="B13" s="21"/>
      <c r="C13" s="8"/>
      <c r="D13" s="8"/>
      <c r="E13" s="8"/>
      <c r="F13" s="36"/>
      <c r="G13" s="119">
        <f>C13*D13</f>
        <v>0</v>
      </c>
      <c r="H13" s="119">
        <f>E13*F13</f>
        <v>0</v>
      </c>
      <c r="I13" s="39"/>
      <c r="J13" s="8"/>
      <c r="K13" s="36"/>
      <c r="L13" s="36"/>
      <c r="M13" s="36"/>
      <c r="N13" s="125">
        <f t="shared" si="1"/>
        <v>0</v>
      </c>
      <c r="O13" s="119">
        <f>(G13*K13+H13*M13)*860/11000</f>
        <v>0</v>
      </c>
      <c r="P13" s="126">
        <f>(N13*$C$17+O13*$C$18)/1000</f>
        <v>0</v>
      </c>
      <c r="Q13" s="48"/>
      <c r="R13" s="8"/>
      <c r="S13" s="36"/>
      <c r="T13" s="36"/>
      <c r="U13" s="36"/>
      <c r="V13" s="119">
        <f t="shared" si="0"/>
        <v>0</v>
      </c>
      <c r="W13" s="119">
        <f>(G13*S13+H13*U13)*860/11000</f>
        <v>0</v>
      </c>
      <c r="X13" s="119">
        <f>(V13*$C$17+W13*$C$18)/1000</f>
        <v>0</v>
      </c>
      <c r="Y13" s="128">
        <f>P13-X13</f>
        <v>0</v>
      </c>
    </row>
    <row r="14" spans="1:25" s="4" customFormat="1" ht="18.5" customHeight="1" thickTop="1" thickBot="1">
      <c r="B14" s="22" t="s">
        <v>29</v>
      </c>
      <c r="C14" s="23"/>
      <c r="D14" s="23"/>
      <c r="E14" s="23"/>
      <c r="F14" s="23"/>
      <c r="G14" s="23"/>
      <c r="H14" s="23"/>
      <c r="I14" s="23"/>
      <c r="J14" s="23"/>
      <c r="K14" s="23"/>
      <c r="L14" s="23"/>
      <c r="M14" s="23"/>
      <c r="N14" s="23"/>
      <c r="O14" s="23"/>
      <c r="P14" s="23"/>
      <c r="Q14" s="23"/>
      <c r="R14" s="23"/>
      <c r="S14" s="23"/>
      <c r="T14" s="23"/>
      <c r="U14" s="23"/>
      <c r="V14" s="32"/>
      <c r="W14" s="32"/>
      <c r="X14" s="129"/>
      <c r="Y14" s="121">
        <f>SUM(Y7:Y13)</f>
        <v>0</v>
      </c>
    </row>
    <row r="16" spans="1:25">
      <c r="B16" s="235" t="s">
        <v>81</v>
      </c>
      <c r="C16" s="236"/>
    </row>
    <row r="17" spans="2:3" ht="29">
      <c r="B17" s="65" t="s">
        <v>69</v>
      </c>
      <c r="C17" s="63">
        <v>0.42099999999999999</v>
      </c>
    </row>
    <row r="18" spans="2:3" ht="30">
      <c r="B18" s="66" t="s">
        <v>68</v>
      </c>
      <c r="C18" s="64">
        <v>2.0499999999999998</v>
      </c>
    </row>
  </sheetData>
  <mergeCells count="15">
    <mergeCell ref="G2:H2"/>
    <mergeCell ref="V2:Y2"/>
    <mergeCell ref="B3:F3"/>
    <mergeCell ref="G3:H4"/>
    <mergeCell ref="C4:D4"/>
    <mergeCell ref="N3:P4"/>
    <mergeCell ref="V3:Y4"/>
    <mergeCell ref="R4:S4"/>
    <mergeCell ref="T4:U4"/>
    <mergeCell ref="Q3:U3"/>
    <mergeCell ref="B16:C16"/>
    <mergeCell ref="E4:F4"/>
    <mergeCell ref="I3:M3"/>
    <mergeCell ref="J4:K4"/>
    <mergeCell ref="L4:M4"/>
  </mergeCells>
  <phoneticPr fontId="1"/>
  <pageMargins left="0.25" right="0.25" top="0.75" bottom="0.75" header="0.3" footer="0.3"/>
  <pageSetup paperSize="9" scale="61"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36FBF-4042-44ED-9B41-A3D4279B7E76}">
  <sheetPr>
    <pageSetUpPr fitToPage="1"/>
  </sheetPr>
  <dimension ref="A1:Q31"/>
  <sheetViews>
    <sheetView showGridLines="0" zoomScale="70" zoomScaleNormal="70" zoomScalePageLayoutView="40" workbookViewId="0">
      <selection activeCell="H14" sqref="H14"/>
    </sheetView>
  </sheetViews>
  <sheetFormatPr defaultRowHeight="17.5"/>
  <cols>
    <col min="1" max="1" width="7" style="2" bestFit="1" customWidth="1"/>
    <col min="2" max="2" width="4.83203125" style="2" customWidth="1"/>
    <col min="3" max="3" width="11.75" style="2" customWidth="1"/>
    <col min="4" max="4" width="9.08203125" style="2" customWidth="1"/>
    <col min="5" max="5" width="8.6640625" style="2"/>
    <col min="6" max="6" width="8.6640625" style="2" customWidth="1"/>
    <col min="7" max="7" width="8.6640625" style="2"/>
    <col min="8" max="8" width="27.08203125" style="2" customWidth="1"/>
    <col min="9" max="9" width="11.1640625" style="2" customWidth="1"/>
    <col min="10" max="10" width="8.6640625" style="2"/>
    <col min="11" max="11" width="9.58203125" style="2" customWidth="1"/>
    <col min="12" max="12" width="25.83203125" style="2" customWidth="1"/>
    <col min="13" max="13" width="10.5" style="2" customWidth="1"/>
    <col min="14" max="14" width="9.9140625" style="2" customWidth="1"/>
    <col min="15" max="15" width="9.1640625" style="2" customWidth="1"/>
    <col min="16" max="16" width="10.58203125" style="2" customWidth="1"/>
    <col min="17" max="16384" width="8.6640625" style="2"/>
  </cols>
  <sheetData>
    <row r="1" spans="1:16" ht="32" customHeight="1">
      <c r="A1" s="111" t="s">
        <v>102</v>
      </c>
    </row>
    <row r="2" spans="1:16" s="17" customFormat="1" ht="20" customHeight="1" thickBot="1">
      <c r="F2" s="217"/>
      <c r="G2" s="217"/>
      <c r="J2" s="217"/>
      <c r="K2" s="217"/>
      <c r="L2" s="18"/>
      <c r="N2" s="217"/>
      <c r="O2" s="217"/>
      <c r="P2" s="217"/>
    </row>
    <row r="3" spans="1:16" ht="18" customHeight="1">
      <c r="B3" s="232" t="s">
        <v>23</v>
      </c>
      <c r="C3" s="233"/>
      <c r="D3" s="233"/>
      <c r="E3" s="233"/>
      <c r="F3" s="263" t="s">
        <v>22</v>
      </c>
      <c r="G3" s="219"/>
      <c r="H3" s="194" t="s">
        <v>26</v>
      </c>
      <c r="I3" s="195"/>
      <c r="J3" s="222" t="s">
        <v>64</v>
      </c>
      <c r="K3" s="223"/>
      <c r="L3" s="204" t="s">
        <v>87</v>
      </c>
      <c r="M3" s="205"/>
      <c r="N3" s="226" t="s">
        <v>64</v>
      </c>
      <c r="O3" s="227"/>
      <c r="P3" s="228"/>
    </row>
    <row r="4" spans="1:16" ht="18" customHeight="1">
      <c r="B4" s="147"/>
      <c r="C4" s="148"/>
      <c r="D4" s="265"/>
      <c r="E4" s="265"/>
      <c r="F4" s="264"/>
      <c r="G4" s="221"/>
      <c r="H4" s="197"/>
      <c r="I4" s="198"/>
      <c r="J4" s="224"/>
      <c r="K4" s="225"/>
      <c r="L4" s="207"/>
      <c r="M4" s="208"/>
      <c r="N4" s="229"/>
      <c r="O4" s="230"/>
      <c r="P4" s="231"/>
    </row>
    <row r="5" spans="1:16" ht="53" thickBot="1">
      <c r="A5" s="3"/>
      <c r="B5" s="151" t="s">
        <v>35</v>
      </c>
      <c r="C5" s="149" t="s">
        <v>0</v>
      </c>
      <c r="D5" s="144" t="s">
        <v>57</v>
      </c>
      <c r="E5" s="150" t="s">
        <v>94</v>
      </c>
      <c r="F5" s="152" t="s">
        <v>101</v>
      </c>
      <c r="G5" s="52" t="s">
        <v>6</v>
      </c>
      <c r="H5" s="27" t="s">
        <v>95</v>
      </c>
      <c r="I5" s="28" t="s">
        <v>97</v>
      </c>
      <c r="J5" s="29" t="s">
        <v>13</v>
      </c>
      <c r="K5" s="29" t="s">
        <v>62</v>
      </c>
      <c r="L5" s="25" t="s">
        <v>96</v>
      </c>
      <c r="M5" s="25" t="s">
        <v>98</v>
      </c>
      <c r="N5" s="29" t="s">
        <v>100</v>
      </c>
      <c r="O5" s="29" t="s">
        <v>62</v>
      </c>
      <c r="P5" s="58" t="s">
        <v>63</v>
      </c>
    </row>
    <row r="6" spans="1:16" s="4" customFormat="1">
      <c r="A6" s="1" t="s">
        <v>20</v>
      </c>
      <c r="B6" s="56" t="s">
        <v>37</v>
      </c>
      <c r="C6" s="51" t="s">
        <v>99</v>
      </c>
      <c r="D6" s="49">
        <v>365</v>
      </c>
      <c r="E6" s="49">
        <v>24</v>
      </c>
      <c r="F6" s="122">
        <f>D6*E6</f>
        <v>8760</v>
      </c>
      <c r="G6" s="131">
        <v>0.42099999999999999</v>
      </c>
      <c r="H6" s="51" t="s">
        <v>19</v>
      </c>
      <c r="I6" s="49">
        <v>0.5</v>
      </c>
      <c r="J6" s="122">
        <f>D6*E6*I6</f>
        <v>4380</v>
      </c>
      <c r="K6" s="122">
        <f>J6*G6/1000</f>
        <v>1.84398</v>
      </c>
      <c r="L6" s="51" t="s">
        <v>17</v>
      </c>
      <c r="M6" s="49">
        <v>0.3</v>
      </c>
      <c r="N6" s="122">
        <f>D6*E6*M6</f>
        <v>2628</v>
      </c>
      <c r="O6" s="122">
        <f>N6*G6/1000</f>
        <v>1.1063879999999999</v>
      </c>
      <c r="P6" s="130">
        <f>K6-O6</f>
        <v>0.73759200000000003</v>
      </c>
    </row>
    <row r="7" spans="1:16" s="4" customFormat="1">
      <c r="A7" s="5"/>
      <c r="B7" s="74"/>
      <c r="C7" s="37"/>
      <c r="D7" s="14"/>
      <c r="E7" s="14"/>
      <c r="F7" s="122">
        <f t="shared" ref="F7:F13" si="0">D7*E7</f>
        <v>0</v>
      </c>
      <c r="G7" s="131">
        <v>0.42099999999999999</v>
      </c>
      <c r="H7" s="37"/>
      <c r="I7" s="14"/>
      <c r="J7" s="122">
        <f t="shared" ref="J7:J13" si="1">D7*E7*I7</f>
        <v>0</v>
      </c>
      <c r="K7" s="122">
        <f t="shared" ref="K7:K13" si="2">J7*G7/1000</f>
        <v>0</v>
      </c>
      <c r="L7" s="46"/>
      <c r="M7" s="14"/>
      <c r="N7" s="122">
        <f t="shared" ref="N7:N13" si="3">D7*E7*M7</f>
        <v>0</v>
      </c>
      <c r="O7" s="122">
        <f t="shared" ref="O7:O13" si="4">N7*G7/1000</f>
        <v>0</v>
      </c>
      <c r="P7" s="130">
        <f t="shared" ref="P7:P13" si="5">K7-O7</f>
        <v>0</v>
      </c>
    </row>
    <row r="8" spans="1:16" s="4" customFormat="1">
      <c r="A8" s="5"/>
      <c r="B8" s="74"/>
      <c r="C8" s="38"/>
      <c r="D8" s="6"/>
      <c r="E8" s="6"/>
      <c r="F8" s="122">
        <f t="shared" si="0"/>
        <v>0</v>
      </c>
      <c r="G8" s="131">
        <v>0.42099999999999999</v>
      </c>
      <c r="H8" s="38"/>
      <c r="I8" s="6"/>
      <c r="J8" s="122">
        <f t="shared" si="1"/>
        <v>0</v>
      </c>
      <c r="K8" s="122">
        <f t="shared" si="2"/>
        <v>0</v>
      </c>
      <c r="L8" s="47"/>
      <c r="M8" s="6"/>
      <c r="N8" s="122">
        <f t="shared" si="3"/>
        <v>0</v>
      </c>
      <c r="O8" s="122">
        <f t="shared" si="4"/>
        <v>0</v>
      </c>
      <c r="P8" s="130">
        <f t="shared" si="5"/>
        <v>0</v>
      </c>
    </row>
    <row r="9" spans="1:16" s="4" customFormat="1">
      <c r="A9" s="5"/>
      <c r="B9" s="74"/>
      <c r="C9" s="38"/>
      <c r="D9" s="6"/>
      <c r="E9" s="6"/>
      <c r="F9" s="122">
        <f t="shared" si="0"/>
        <v>0</v>
      </c>
      <c r="G9" s="131">
        <v>0.42099999999999999</v>
      </c>
      <c r="H9" s="38"/>
      <c r="I9" s="6"/>
      <c r="J9" s="122">
        <f t="shared" si="1"/>
        <v>0</v>
      </c>
      <c r="K9" s="122">
        <f t="shared" si="2"/>
        <v>0</v>
      </c>
      <c r="L9" s="47"/>
      <c r="M9" s="6"/>
      <c r="N9" s="122">
        <f t="shared" si="3"/>
        <v>0</v>
      </c>
      <c r="O9" s="122">
        <f t="shared" si="4"/>
        <v>0</v>
      </c>
      <c r="P9" s="130">
        <f t="shared" si="5"/>
        <v>0</v>
      </c>
    </row>
    <row r="10" spans="1:16" s="4" customFormat="1">
      <c r="A10" s="5"/>
      <c r="B10" s="74"/>
      <c r="C10" s="38"/>
      <c r="D10" s="6"/>
      <c r="E10" s="6"/>
      <c r="F10" s="122">
        <f t="shared" si="0"/>
        <v>0</v>
      </c>
      <c r="G10" s="131">
        <v>0.42099999999999999</v>
      </c>
      <c r="H10" s="38"/>
      <c r="I10" s="6"/>
      <c r="J10" s="122">
        <f t="shared" si="1"/>
        <v>0</v>
      </c>
      <c r="K10" s="122">
        <f t="shared" si="2"/>
        <v>0</v>
      </c>
      <c r="L10" s="47"/>
      <c r="M10" s="6"/>
      <c r="N10" s="122">
        <f t="shared" si="3"/>
        <v>0</v>
      </c>
      <c r="O10" s="122">
        <f t="shared" si="4"/>
        <v>0</v>
      </c>
      <c r="P10" s="130">
        <f t="shared" si="5"/>
        <v>0</v>
      </c>
    </row>
    <row r="11" spans="1:16" s="4" customFormat="1">
      <c r="A11" s="5"/>
      <c r="B11" s="74"/>
      <c r="C11" s="38"/>
      <c r="D11" s="6"/>
      <c r="E11" s="6"/>
      <c r="F11" s="122">
        <f t="shared" si="0"/>
        <v>0</v>
      </c>
      <c r="G11" s="131">
        <v>0.42099999999999999</v>
      </c>
      <c r="H11" s="38"/>
      <c r="I11" s="6"/>
      <c r="J11" s="122">
        <f t="shared" si="1"/>
        <v>0</v>
      </c>
      <c r="K11" s="122">
        <f t="shared" si="2"/>
        <v>0</v>
      </c>
      <c r="L11" s="47"/>
      <c r="M11" s="6"/>
      <c r="N11" s="122">
        <f t="shared" si="3"/>
        <v>0</v>
      </c>
      <c r="O11" s="122">
        <f t="shared" si="4"/>
        <v>0</v>
      </c>
      <c r="P11" s="130">
        <f t="shared" si="5"/>
        <v>0</v>
      </c>
    </row>
    <row r="12" spans="1:16" s="4" customFormat="1">
      <c r="A12" s="5"/>
      <c r="B12" s="74"/>
      <c r="C12" s="38"/>
      <c r="D12" s="6"/>
      <c r="E12" s="6"/>
      <c r="F12" s="122">
        <f t="shared" si="0"/>
        <v>0</v>
      </c>
      <c r="G12" s="131">
        <v>0.42099999999999999</v>
      </c>
      <c r="H12" s="38"/>
      <c r="I12" s="6"/>
      <c r="J12" s="122">
        <f t="shared" si="1"/>
        <v>0</v>
      </c>
      <c r="K12" s="122">
        <f t="shared" si="2"/>
        <v>0</v>
      </c>
      <c r="L12" s="47"/>
      <c r="M12" s="6"/>
      <c r="N12" s="122">
        <f t="shared" si="3"/>
        <v>0</v>
      </c>
      <c r="O12" s="122">
        <f t="shared" si="4"/>
        <v>0</v>
      </c>
      <c r="P12" s="130">
        <f t="shared" si="5"/>
        <v>0</v>
      </c>
    </row>
    <row r="13" spans="1:16" s="4" customFormat="1" ht="18" thickBot="1">
      <c r="A13" s="7"/>
      <c r="B13" s="75"/>
      <c r="C13" s="39"/>
      <c r="D13" s="8"/>
      <c r="E13" s="8"/>
      <c r="F13" s="122">
        <f t="shared" si="0"/>
        <v>0</v>
      </c>
      <c r="G13" s="131">
        <v>0.42099999999999999</v>
      </c>
      <c r="H13" s="39"/>
      <c r="I13" s="8"/>
      <c r="J13" s="122">
        <f t="shared" si="1"/>
        <v>0</v>
      </c>
      <c r="K13" s="122">
        <f t="shared" si="2"/>
        <v>0</v>
      </c>
      <c r="L13" s="48"/>
      <c r="M13" s="8"/>
      <c r="N13" s="122">
        <f t="shared" si="3"/>
        <v>0</v>
      </c>
      <c r="O13" s="122">
        <f t="shared" si="4"/>
        <v>0</v>
      </c>
      <c r="P13" s="130">
        <f t="shared" si="5"/>
        <v>0</v>
      </c>
    </row>
    <row r="14" spans="1:16" s="4" customFormat="1" ht="18.5" customHeight="1" thickTop="1" thickBot="1">
      <c r="B14" s="184" t="s">
        <v>29</v>
      </c>
      <c r="C14" s="185"/>
      <c r="D14" s="23"/>
      <c r="E14" s="23"/>
      <c r="F14" s="32"/>
      <c r="G14" s="32"/>
      <c r="H14" s="23"/>
      <c r="I14" s="23"/>
      <c r="J14" s="32"/>
      <c r="K14" s="32"/>
      <c r="L14" s="23"/>
      <c r="M14" s="23"/>
      <c r="N14" s="32"/>
      <c r="O14" s="32"/>
      <c r="P14" s="32">
        <f>SUM(P7:P13)</f>
        <v>0</v>
      </c>
    </row>
    <row r="17" spans="1:17" ht="18" thickBot="1"/>
    <row r="18" spans="1:17" s="17" customFormat="1" ht="69" customHeight="1" thickBot="1">
      <c r="A18" s="97" t="s">
        <v>83</v>
      </c>
      <c r="B18" s="76"/>
      <c r="C18" s="76"/>
      <c r="D18" s="76"/>
      <c r="E18" s="76"/>
      <c r="F18" s="186"/>
      <c r="G18" s="186"/>
      <c r="H18" s="76"/>
      <c r="I18" s="76"/>
      <c r="J18" s="186"/>
      <c r="K18" s="186"/>
      <c r="L18" s="77"/>
      <c r="M18" s="76"/>
      <c r="N18" s="186"/>
      <c r="O18" s="186"/>
      <c r="P18" s="186"/>
      <c r="Q18" s="78"/>
    </row>
    <row r="19" spans="1:17" ht="18" customHeight="1">
      <c r="A19" s="79"/>
      <c r="B19" s="232" t="s">
        <v>23</v>
      </c>
      <c r="C19" s="233"/>
      <c r="D19" s="233"/>
      <c r="E19" s="233"/>
      <c r="F19" s="263" t="s">
        <v>22</v>
      </c>
      <c r="G19" s="219"/>
      <c r="H19" s="194" t="s">
        <v>26</v>
      </c>
      <c r="I19" s="196"/>
      <c r="J19" s="222" t="s">
        <v>64</v>
      </c>
      <c r="K19" s="223"/>
      <c r="L19" s="204" t="s">
        <v>87</v>
      </c>
      <c r="M19" s="206"/>
      <c r="N19" s="226" t="s">
        <v>64</v>
      </c>
      <c r="O19" s="227"/>
      <c r="P19" s="228"/>
      <c r="Q19" s="80"/>
    </row>
    <row r="20" spans="1:17" ht="18" customHeight="1">
      <c r="A20" s="79"/>
      <c r="B20" s="147"/>
      <c r="C20" s="148"/>
      <c r="D20" s="262"/>
      <c r="E20" s="262"/>
      <c r="F20" s="264"/>
      <c r="G20" s="221"/>
      <c r="H20" s="197"/>
      <c r="I20" s="199"/>
      <c r="J20" s="224"/>
      <c r="K20" s="225"/>
      <c r="L20" s="207"/>
      <c r="M20" s="209"/>
      <c r="N20" s="259"/>
      <c r="O20" s="260"/>
      <c r="P20" s="261"/>
      <c r="Q20" s="80"/>
    </row>
    <row r="21" spans="1:17" ht="53" thickBot="1">
      <c r="A21" s="79"/>
      <c r="B21" s="151" t="s">
        <v>35</v>
      </c>
      <c r="C21" s="149" t="s">
        <v>0</v>
      </c>
      <c r="D21" s="144" t="s">
        <v>57</v>
      </c>
      <c r="E21" s="150" t="s">
        <v>94</v>
      </c>
      <c r="F21" s="29" t="s">
        <v>101</v>
      </c>
      <c r="G21" s="52" t="s">
        <v>6</v>
      </c>
      <c r="H21" s="27" t="s">
        <v>95</v>
      </c>
      <c r="I21" s="28" t="s">
        <v>97</v>
      </c>
      <c r="J21" s="29" t="s">
        <v>13</v>
      </c>
      <c r="K21" s="29" t="s">
        <v>62</v>
      </c>
      <c r="L21" s="25" t="s">
        <v>96</v>
      </c>
      <c r="M21" s="25" t="s">
        <v>98</v>
      </c>
      <c r="N21" s="29" t="s">
        <v>100</v>
      </c>
      <c r="O21" s="29" t="s">
        <v>62</v>
      </c>
      <c r="P21" s="58" t="s">
        <v>63</v>
      </c>
      <c r="Q21" s="80"/>
    </row>
    <row r="22" spans="1:17" s="4" customFormat="1">
      <c r="A22" s="81" t="s">
        <v>20</v>
      </c>
      <c r="B22" s="56" t="s">
        <v>37</v>
      </c>
      <c r="C22" s="51" t="s">
        <v>99</v>
      </c>
      <c r="D22" s="49">
        <v>365</v>
      </c>
      <c r="E22" s="49">
        <v>24</v>
      </c>
      <c r="F22" s="122">
        <f>D22*E22</f>
        <v>8760</v>
      </c>
      <c r="G22" s="131">
        <v>0.42099999999999999</v>
      </c>
      <c r="H22" s="51" t="s">
        <v>19</v>
      </c>
      <c r="I22" s="49">
        <v>0.5</v>
      </c>
      <c r="J22" s="122">
        <f>D22*E22*I22</f>
        <v>4380</v>
      </c>
      <c r="K22" s="122">
        <f>J22*G22/1000</f>
        <v>1.84398</v>
      </c>
      <c r="L22" s="51" t="s">
        <v>17</v>
      </c>
      <c r="M22" s="49">
        <v>0.3</v>
      </c>
      <c r="N22" s="122">
        <f>D22*E22*M22</f>
        <v>2628</v>
      </c>
      <c r="O22" s="122">
        <f>N22*G22/1000</f>
        <v>1.1063879999999999</v>
      </c>
      <c r="P22" s="130">
        <f>K22-O22</f>
        <v>0.73759200000000003</v>
      </c>
      <c r="Q22" s="82"/>
    </row>
    <row r="23" spans="1:17" s="4" customFormat="1">
      <c r="A23" s="83"/>
      <c r="B23" s="74"/>
      <c r="C23" s="37"/>
      <c r="D23" s="14"/>
      <c r="E23" s="14"/>
      <c r="F23" s="122">
        <f t="shared" ref="F23:F29" si="6">D23*E23</f>
        <v>0</v>
      </c>
      <c r="G23" s="131">
        <v>0.42099999999999999</v>
      </c>
      <c r="H23" s="37"/>
      <c r="I23" s="14"/>
      <c r="J23" s="122">
        <f t="shared" ref="J23:J29" si="7">D23*E23*I23</f>
        <v>0</v>
      </c>
      <c r="K23" s="122">
        <f t="shared" ref="K23:K29" si="8">J23*G23/1000</f>
        <v>0</v>
      </c>
      <c r="L23" s="46"/>
      <c r="M23" s="14"/>
      <c r="N23" s="122">
        <f t="shared" ref="N23:N29" si="9">D23*E23*M23</f>
        <v>0</v>
      </c>
      <c r="O23" s="122">
        <f t="shared" ref="O23:O29" si="10">N23*G23/1000</f>
        <v>0</v>
      </c>
      <c r="P23" s="130">
        <f t="shared" ref="P23:P29" si="11">K23-O23</f>
        <v>0</v>
      </c>
      <c r="Q23" s="82"/>
    </row>
    <row r="24" spans="1:17" s="4" customFormat="1">
      <c r="A24" s="83"/>
      <c r="B24" s="74"/>
      <c r="C24" s="38"/>
      <c r="D24" s="6"/>
      <c r="E24" s="6"/>
      <c r="F24" s="122">
        <f t="shared" si="6"/>
        <v>0</v>
      </c>
      <c r="G24" s="131">
        <v>0.42099999999999999</v>
      </c>
      <c r="H24" s="38"/>
      <c r="I24" s="6"/>
      <c r="J24" s="122">
        <f t="shared" si="7"/>
        <v>0</v>
      </c>
      <c r="K24" s="122">
        <f t="shared" si="8"/>
        <v>0</v>
      </c>
      <c r="L24" s="47"/>
      <c r="M24" s="6"/>
      <c r="N24" s="122">
        <f t="shared" si="9"/>
        <v>0</v>
      </c>
      <c r="O24" s="122">
        <f t="shared" si="10"/>
        <v>0</v>
      </c>
      <c r="P24" s="130">
        <f t="shared" si="11"/>
        <v>0</v>
      </c>
      <c r="Q24" s="82"/>
    </row>
    <row r="25" spans="1:17" s="4" customFormat="1">
      <c r="A25" s="83"/>
      <c r="B25" s="74"/>
      <c r="C25" s="38"/>
      <c r="D25" s="6"/>
      <c r="E25" s="6"/>
      <c r="F25" s="122">
        <f t="shared" si="6"/>
        <v>0</v>
      </c>
      <c r="G25" s="131">
        <v>0.42099999999999999</v>
      </c>
      <c r="H25" s="38"/>
      <c r="I25" s="6"/>
      <c r="J25" s="122">
        <f t="shared" si="7"/>
        <v>0</v>
      </c>
      <c r="K25" s="122">
        <f t="shared" si="8"/>
        <v>0</v>
      </c>
      <c r="L25" s="47"/>
      <c r="M25" s="6"/>
      <c r="N25" s="122">
        <f t="shared" si="9"/>
        <v>0</v>
      </c>
      <c r="O25" s="122">
        <f t="shared" si="10"/>
        <v>0</v>
      </c>
      <c r="P25" s="130">
        <f t="shared" si="11"/>
        <v>0</v>
      </c>
      <c r="Q25" s="82"/>
    </row>
    <row r="26" spans="1:17" s="4" customFormat="1">
      <c r="A26" s="83"/>
      <c r="B26" s="74"/>
      <c r="C26" s="38"/>
      <c r="D26" s="6"/>
      <c r="E26" s="6"/>
      <c r="F26" s="122">
        <f t="shared" si="6"/>
        <v>0</v>
      </c>
      <c r="G26" s="131">
        <v>0.42099999999999999</v>
      </c>
      <c r="H26" s="38"/>
      <c r="I26" s="6"/>
      <c r="J26" s="122">
        <f t="shared" si="7"/>
        <v>0</v>
      </c>
      <c r="K26" s="122">
        <f t="shared" si="8"/>
        <v>0</v>
      </c>
      <c r="L26" s="47"/>
      <c r="M26" s="6"/>
      <c r="N26" s="122">
        <f t="shared" si="9"/>
        <v>0</v>
      </c>
      <c r="O26" s="122">
        <f t="shared" si="10"/>
        <v>0</v>
      </c>
      <c r="P26" s="130">
        <f t="shared" si="11"/>
        <v>0</v>
      </c>
      <c r="Q26" s="82"/>
    </row>
    <row r="27" spans="1:17" s="4" customFormat="1">
      <c r="A27" s="83"/>
      <c r="B27" s="74"/>
      <c r="C27" s="38"/>
      <c r="D27" s="6"/>
      <c r="E27" s="6"/>
      <c r="F27" s="122">
        <f t="shared" si="6"/>
        <v>0</v>
      </c>
      <c r="G27" s="131">
        <v>0.42099999999999999</v>
      </c>
      <c r="H27" s="38"/>
      <c r="I27" s="6"/>
      <c r="J27" s="122">
        <f t="shared" si="7"/>
        <v>0</v>
      </c>
      <c r="K27" s="122">
        <f t="shared" si="8"/>
        <v>0</v>
      </c>
      <c r="L27" s="47"/>
      <c r="M27" s="6"/>
      <c r="N27" s="122">
        <f t="shared" si="9"/>
        <v>0</v>
      </c>
      <c r="O27" s="122">
        <f t="shared" si="10"/>
        <v>0</v>
      </c>
      <c r="P27" s="130">
        <f t="shared" si="11"/>
        <v>0</v>
      </c>
      <c r="Q27" s="82"/>
    </row>
    <row r="28" spans="1:17" s="4" customFormat="1">
      <c r="A28" s="83"/>
      <c r="B28" s="74"/>
      <c r="C28" s="38"/>
      <c r="D28" s="6"/>
      <c r="E28" s="6"/>
      <c r="F28" s="122">
        <f t="shared" si="6"/>
        <v>0</v>
      </c>
      <c r="G28" s="131">
        <v>0.42099999999999999</v>
      </c>
      <c r="H28" s="38"/>
      <c r="I28" s="6"/>
      <c r="J28" s="122">
        <f t="shared" si="7"/>
        <v>0</v>
      </c>
      <c r="K28" s="122">
        <f t="shared" si="8"/>
        <v>0</v>
      </c>
      <c r="L28" s="47"/>
      <c r="M28" s="6"/>
      <c r="N28" s="122">
        <f t="shared" si="9"/>
        <v>0</v>
      </c>
      <c r="O28" s="122">
        <f t="shared" si="10"/>
        <v>0</v>
      </c>
      <c r="P28" s="130">
        <f t="shared" si="11"/>
        <v>0</v>
      </c>
      <c r="Q28" s="82"/>
    </row>
    <row r="29" spans="1:17" s="4" customFormat="1" ht="18" thickBot="1">
      <c r="A29" s="83"/>
      <c r="B29" s="75"/>
      <c r="C29" s="39"/>
      <c r="D29" s="8"/>
      <c r="E29" s="8"/>
      <c r="F29" s="122">
        <f t="shared" si="6"/>
        <v>0</v>
      </c>
      <c r="G29" s="131">
        <v>0.42099999999999999</v>
      </c>
      <c r="H29" s="39"/>
      <c r="I29" s="8"/>
      <c r="J29" s="122">
        <f t="shared" si="7"/>
        <v>0</v>
      </c>
      <c r="K29" s="122">
        <f t="shared" si="8"/>
        <v>0</v>
      </c>
      <c r="L29" s="48"/>
      <c r="M29" s="8"/>
      <c r="N29" s="122">
        <f t="shared" si="9"/>
        <v>0</v>
      </c>
      <c r="O29" s="122">
        <f t="shared" si="10"/>
        <v>0</v>
      </c>
      <c r="P29" s="130">
        <f t="shared" si="11"/>
        <v>0</v>
      </c>
      <c r="Q29" s="82"/>
    </row>
    <row r="30" spans="1:17" s="4" customFormat="1" ht="18.5" customHeight="1" thickTop="1" thickBot="1">
      <c r="A30" s="83"/>
      <c r="B30" s="184" t="s">
        <v>29</v>
      </c>
      <c r="C30" s="185"/>
      <c r="D30" s="23"/>
      <c r="E30" s="23"/>
      <c r="F30" s="32"/>
      <c r="G30" s="32"/>
      <c r="H30" s="23"/>
      <c r="I30" s="23"/>
      <c r="J30" s="32"/>
      <c r="K30" s="32"/>
      <c r="L30" s="23"/>
      <c r="M30" s="23"/>
      <c r="N30" s="32"/>
      <c r="O30" s="32"/>
      <c r="P30" s="32">
        <f>SUM(P23:P29)</f>
        <v>0</v>
      </c>
      <c r="Q30" s="82"/>
    </row>
    <row r="31" spans="1:17" ht="18" thickBot="1">
      <c r="A31" s="84"/>
      <c r="B31" s="85"/>
      <c r="C31" s="85"/>
      <c r="D31" s="85"/>
      <c r="E31" s="85"/>
      <c r="F31" s="85"/>
      <c r="G31" s="85"/>
      <c r="H31" s="85"/>
      <c r="I31" s="85"/>
      <c r="J31" s="85"/>
      <c r="K31" s="85"/>
      <c r="L31" s="85"/>
      <c r="M31" s="85"/>
      <c r="N31" s="85"/>
      <c r="O31" s="85"/>
      <c r="P31" s="85"/>
      <c r="Q31" s="86"/>
    </row>
  </sheetData>
  <mergeCells count="22">
    <mergeCell ref="F2:G2"/>
    <mergeCell ref="J2:K2"/>
    <mergeCell ref="N2:P2"/>
    <mergeCell ref="B3:E3"/>
    <mergeCell ref="F3:G4"/>
    <mergeCell ref="H3:I4"/>
    <mergeCell ref="J3:K4"/>
    <mergeCell ref="L3:M4"/>
    <mergeCell ref="N3:P4"/>
    <mergeCell ref="D4:E4"/>
    <mergeCell ref="N19:P20"/>
    <mergeCell ref="D20:E20"/>
    <mergeCell ref="B30:C30"/>
    <mergeCell ref="B14:C14"/>
    <mergeCell ref="F18:G18"/>
    <mergeCell ref="J18:K18"/>
    <mergeCell ref="N18:P18"/>
    <mergeCell ref="B19:E19"/>
    <mergeCell ref="F19:G20"/>
    <mergeCell ref="H19:I20"/>
    <mergeCell ref="J19:K20"/>
    <mergeCell ref="L19:M20"/>
  </mergeCells>
  <phoneticPr fontId="1"/>
  <pageMargins left="0.25" right="0.25" top="0.75" bottom="0.75" header="0.3" footer="0.3"/>
  <pageSetup paperSize="9" scale="61"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58862-DD7C-45EB-BA46-932FB305F635}">
  <dimension ref="A1:P13"/>
  <sheetViews>
    <sheetView zoomScale="85" zoomScaleNormal="85" workbookViewId="0">
      <selection activeCell="H7" sqref="H7:H8"/>
    </sheetView>
  </sheetViews>
  <sheetFormatPr defaultRowHeight="17.5"/>
  <cols>
    <col min="1" max="1" width="10.6640625" style="2" bestFit="1" customWidth="1"/>
    <col min="2" max="2" width="12" style="2" bestFit="1" customWidth="1"/>
    <col min="3" max="4" width="12" style="2" customWidth="1"/>
    <col min="5" max="5" width="10.58203125" style="2" customWidth="1"/>
    <col min="6" max="6" width="10.6640625" style="2" customWidth="1"/>
    <col min="7" max="7" width="10.58203125" style="2" customWidth="1"/>
    <col min="8" max="16384" width="8.6640625" style="2"/>
  </cols>
  <sheetData>
    <row r="1" spans="1:16" ht="32" customHeight="1">
      <c r="A1" s="111" t="s">
        <v>102</v>
      </c>
      <c r="O1" s="114"/>
      <c r="P1" s="114"/>
    </row>
    <row r="2" spans="1:16" ht="17.5" customHeight="1">
      <c r="E2" s="266" t="s">
        <v>22</v>
      </c>
      <c r="F2" s="267"/>
      <c r="G2" s="268"/>
    </row>
    <row r="3" spans="1:16" ht="18" customHeight="1" thickBot="1">
      <c r="E3" s="269"/>
      <c r="F3" s="270"/>
      <c r="G3" s="271"/>
    </row>
    <row r="4" spans="1:16" ht="32">
      <c r="B4" s="102" t="s">
        <v>39</v>
      </c>
      <c r="C4" s="103" t="s">
        <v>40</v>
      </c>
      <c r="D4" s="103" t="s">
        <v>41</v>
      </c>
      <c r="E4" s="104" t="s">
        <v>84</v>
      </c>
      <c r="F4" s="105" t="s">
        <v>85</v>
      </c>
      <c r="G4" s="106" t="s">
        <v>86</v>
      </c>
    </row>
    <row r="5" spans="1:16">
      <c r="A5" s="71" t="s">
        <v>20</v>
      </c>
      <c r="B5" s="107" t="s">
        <v>42</v>
      </c>
      <c r="C5" s="98" t="s">
        <v>43</v>
      </c>
      <c r="D5" s="99">
        <v>5</v>
      </c>
      <c r="E5" s="115">
        <f>D5*1200</f>
        <v>6000</v>
      </c>
      <c r="F5" s="131">
        <v>0.42099999999999999</v>
      </c>
      <c r="G5" s="116">
        <f>ROUND(E5*F5/1000,2)</f>
        <v>2.5299999999999998</v>
      </c>
    </row>
    <row r="6" spans="1:16">
      <c r="B6" s="108"/>
      <c r="C6" s="100"/>
      <c r="D6" s="101"/>
      <c r="E6" s="117">
        <f t="shared" ref="E6:E12" si="0">D6*1200</f>
        <v>0</v>
      </c>
      <c r="F6" s="131">
        <v>0.42099999999999999</v>
      </c>
      <c r="G6" s="118">
        <f t="shared" ref="G6:G12" si="1">ROUND(E6*F6/1000,2)</f>
        <v>0</v>
      </c>
    </row>
    <row r="7" spans="1:16">
      <c r="B7" s="108"/>
      <c r="C7" s="100"/>
      <c r="D7" s="101"/>
      <c r="E7" s="117">
        <f t="shared" si="0"/>
        <v>0</v>
      </c>
      <c r="F7" s="131">
        <v>0.42099999999999999</v>
      </c>
      <c r="G7" s="118">
        <f t="shared" si="1"/>
        <v>0</v>
      </c>
    </row>
    <row r="8" spans="1:16">
      <c r="B8" s="108"/>
      <c r="C8" s="100"/>
      <c r="D8" s="101"/>
      <c r="E8" s="117">
        <f t="shared" si="0"/>
        <v>0</v>
      </c>
      <c r="F8" s="131">
        <v>0.42099999999999999</v>
      </c>
      <c r="G8" s="118">
        <f t="shared" si="1"/>
        <v>0</v>
      </c>
    </row>
    <row r="9" spans="1:16">
      <c r="B9" s="108"/>
      <c r="C9" s="100"/>
      <c r="D9" s="101"/>
      <c r="E9" s="117">
        <f t="shared" si="0"/>
        <v>0</v>
      </c>
      <c r="F9" s="131">
        <v>0.42099999999999999</v>
      </c>
      <c r="G9" s="118">
        <f t="shared" si="1"/>
        <v>0</v>
      </c>
    </row>
    <row r="10" spans="1:16">
      <c r="B10" s="108"/>
      <c r="C10" s="100"/>
      <c r="D10" s="101"/>
      <c r="E10" s="117">
        <f t="shared" si="0"/>
        <v>0</v>
      </c>
      <c r="F10" s="131">
        <v>0.42099999999999999</v>
      </c>
      <c r="G10" s="118">
        <f t="shared" si="1"/>
        <v>0</v>
      </c>
    </row>
    <row r="11" spans="1:16">
      <c r="B11" s="108"/>
      <c r="C11" s="100"/>
      <c r="D11" s="101"/>
      <c r="E11" s="117">
        <f t="shared" si="0"/>
        <v>0</v>
      </c>
      <c r="F11" s="131">
        <v>0.42099999999999999</v>
      </c>
      <c r="G11" s="118">
        <f t="shared" si="1"/>
        <v>0</v>
      </c>
    </row>
    <row r="12" spans="1:16" ht="18" thickBot="1">
      <c r="B12" s="108"/>
      <c r="C12" s="100"/>
      <c r="D12" s="101"/>
      <c r="E12" s="119">
        <f t="shared" si="0"/>
        <v>0</v>
      </c>
      <c r="F12" s="131">
        <v>0.42099999999999999</v>
      </c>
      <c r="G12" s="120">
        <f t="shared" si="1"/>
        <v>0</v>
      </c>
    </row>
    <row r="13" spans="1:16" ht="19" customHeight="1" thickTop="1" thickBot="1">
      <c r="B13" s="109"/>
      <c r="C13" s="110"/>
      <c r="D13" s="110"/>
      <c r="E13" s="272" t="s">
        <v>29</v>
      </c>
      <c r="F13" s="273"/>
      <c r="G13" s="121">
        <f>SUM(G6:G12)</f>
        <v>0</v>
      </c>
    </row>
  </sheetData>
  <mergeCells count="2">
    <mergeCell ref="E2:G3"/>
    <mergeCell ref="E13:F13"/>
  </mergeCells>
  <phoneticPr fontId="1"/>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136AC-3D73-47C9-B275-48569E3EED6F}">
  <dimension ref="A1:U16"/>
  <sheetViews>
    <sheetView zoomScale="85" zoomScaleNormal="85" workbookViewId="0">
      <selection activeCell="J16" sqref="J16"/>
    </sheetView>
  </sheetViews>
  <sheetFormatPr defaultRowHeight="17.5"/>
  <cols>
    <col min="1" max="1" width="7" style="2" bestFit="1" customWidth="1"/>
    <col min="2" max="2" width="12" style="2" bestFit="1" customWidth="1"/>
    <col min="3" max="3" width="12" style="2" customWidth="1"/>
    <col min="4" max="4" width="8.83203125" style="2" bestFit="1" customWidth="1"/>
    <col min="5" max="5" width="9.08203125" style="2" bestFit="1" customWidth="1"/>
    <col min="6" max="6" width="8.83203125" style="2" bestFit="1" customWidth="1"/>
    <col min="7" max="7" width="10.5" style="2" bestFit="1" customWidth="1"/>
    <col min="8" max="8" width="9.58203125" style="2" bestFit="1" customWidth="1"/>
    <col min="9" max="9" width="8.75" style="2" bestFit="1" customWidth="1"/>
    <col min="10" max="11" width="8.6640625" style="2"/>
    <col min="12" max="12" width="9.33203125" style="2" customWidth="1"/>
    <col min="13" max="13" width="9.5" style="2" customWidth="1"/>
    <col min="14" max="14" width="10.33203125" style="2" customWidth="1"/>
    <col min="15" max="15" width="10" style="2" bestFit="1" customWidth="1"/>
    <col min="16" max="16" width="9.75" style="2" customWidth="1"/>
    <col min="17" max="17" width="10" style="2" bestFit="1" customWidth="1"/>
    <col min="18" max="19" width="8.6640625" style="2"/>
    <col min="20" max="21" width="8.75" style="2" bestFit="1" customWidth="1"/>
    <col min="22" max="16384" width="8.6640625" style="2"/>
  </cols>
  <sheetData>
    <row r="1" spans="1:21" ht="32" customHeight="1">
      <c r="A1" s="111" t="s">
        <v>102</v>
      </c>
      <c r="N1" s="114"/>
      <c r="O1" s="114"/>
    </row>
    <row r="2" spans="1:21" ht="17.5" customHeight="1">
      <c r="D2" s="145"/>
      <c r="G2" s="134"/>
      <c r="H2" s="134"/>
      <c r="I2" s="134"/>
      <c r="N2" s="134"/>
      <c r="O2" s="134"/>
      <c r="P2" s="114"/>
      <c r="Q2" s="134"/>
    </row>
    <row r="3" spans="1:21" ht="17.5" customHeight="1">
      <c r="D3" s="146"/>
      <c r="G3" s="134"/>
      <c r="H3" s="134"/>
      <c r="I3" s="134"/>
      <c r="N3" s="134"/>
      <c r="O3" s="134"/>
      <c r="P3" s="114"/>
      <c r="Q3" s="134"/>
    </row>
    <row r="4" spans="1:21">
      <c r="B4" s="274" t="s">
        <v>7</v>
      </c>
      <c r="C4" s="274"/>
      <c r="D4" s="275"/>
      <c r="E4" s="274"/>
      <c r="F4" s="274"/>
      <c r="G4" s="276" t="s">
        <v>88</v>
      </c>
      <c r="H4" s="276"/>
      <c r="I4" s="276"/>
      <c r="J4" s="277" t="s">
        <v>8</v>
      </c>
      <c r="K4" s="277"/>
      <c r="L4" s="277"/>
      <c r="M4" s="277"/>
      <c r="N4" s="278" t="s">
        <v>89</v>
      </c>
      <c r="O4" s="279"/>
      <c r="P4" s="279"/>
      <c r="Q4" s="280"/>
      <c r="S4" s="2" t="s">
        <v>44</v>
      </c>
      <c r="T4" s="2" t="s">
        <v>45</v>
      </c>
      <c r="U4" s="2" t="s">
        <v>46</v>
      </c>
    </row>
    <row r="5" spans="1:21" ht="52.5">
      <c r="B5" s="137" t="s">
        <v>39</v>
      </c>
      <c r="C5" s="137" t="s">
        <v>47</v>
      </c>
      <c r="D5" s="138" t="s">
        <v>90</v>
      </c>
      <c r="E5" s="138" t="s">
        <v>48</v>
      </c>
      <c r="F5" s="138" t="s">
        <v>49</v>
      </c>
      <c r="G5" s="143" t="s">
        <v>50</v>
      </c>
      <c r="H5" s="143" t="s">
        <v>62</v>
      </c>
      <c r="I5" s="143" t="s">
        <v>51</v>
      </c>
      <c r="J5" s="139" t="s">
        <v>39</v>
      </c>
      <c r="K5" s="140" t="s">
        <v>47</v>
      </c>
      <c r="L5" s="139" t="s">
        <v>52</v>
      </c>
      <c r="M5" s="139" t="s">
        <v>53</v>
      </c>
      <c r="N5" s="143" t="s">
        <v>92</v>
      </c>
      <c r="O5" s="143" t="s">
        <v>93</v>
      </c>
      <c r="P5" s="143" t="s">
        <v>91</v>
      </c>
      <c r="Q5" s="143" t="s">
        <v>9</v>
      </c>
      <c r="S5" s="59" t="s">
        <v>45</v>
      </c>
      <c r="T5" s="2">
        <v>2.29</v>
      </c>
      <c r="U5" s="2">
        <v>2.62</v>
      </c>
    </row>
    <row r="6" spans="1:21">
      <c r="A6" s="1" t="s">
        <v>20</v>
      </c>
      <c r="B6" s="141" t="s">
        <v>42</v>
      </c>
      <c r="C6" s="141" t="s">
        <v>43</v>
      </c>
      <c r="D6" s="141" t="s">
        <v>54</v>
      </c>
      <c r="E6" s="141">
        <v>10000</v>
      </c>
      <c r="F6" s="141">
        <v>12</v>
      </c>
      <c r="G6" s="142">
        <f>E6/F6/1000</f>
        <v>0.83333333333333337</v>
      </c>
      <c r="H6" s="117">
        <f ca="1">ROUND(G6*I6,2)</f>
        <v>1.91</v>
      </c>
      <c r="I6" s="117" cm="1">
        <f t="array" aca="1" ref="I6" ca="1">INDIRECT(D6)</f>
        <v>2.29</v>
      </c>
      <c r="J6" s="141" t="s">
        <v>55</v>
      </c>
      <c r="K6" s="141" t="s">
        <v>56</v>
      </c>
      <c r="L6" s="141">
        <v>10000</v>
      </c>
      <c r="M6" s="141">
        <v>6</v>
      </c>
      <c r="N6" s="117">
        <f>L6/M6</f>
        <v>1666.6666666666667</v>
      </c>
      <c r="O6" s="117">
        <f>ROUND(N6*P6/1000,2)</f>
        <v>0.7</v>
      </c>
      <c r="P6" s="117">
        <v>0.42199999999999999</v>
      </c>
      <c r="Q6" s="117">
        <f ca="1">H6-O6</f>
        <v>1.21</v>
      </c>
      <c r="S6" s="2" t="s">
        <v>46</v>
      </c>
    </row>
    <row r="7" spans="1:21">
      <c r="B7" s="100"/>
      <c r="C7" s="100"/>
      <c r="D7" s="100"/>
      <c r="E7" s="100"/>
      <c r="F7" s="100"/>
      <c r="G7" s="142" t="e">
        <f t="shared" ref="G7" si="0">E7/F7/1000</f>
        <v>#DIV/0!</v>
      </c>
      <c r="H7" s="117" t="e">
        <f t="shared" ref="H7:H15" ca="1" si="1">ROUND(G7*I7,2)</f>
        <v>#DIV/0!</v>
      </c>
      <c r="I7" s="117" t="e" cm="1">
        <f t="array" aca="1" ref="I7" ca="1">INDIRECT(D7)</f>
        <v>#REF!</v>
      </c>
      <c r="J7" s="100"/>
      <c r="K7" s="100"/>
      <c r="L7" s="100"/>
      <c r="M7" s="100"/>
      <c r="N7" s="117" t="e">
        <f t="shared" ref="N7:N15" si="2">L7/M7</f>
        <v>#DIV/0!</v>
      </c>
      <c r="O7" s="117" t="e">
        <f>ROUND(N7*P7/1000,2)</f>
        <v>#DIV/0!</v>
      </c>
      <c r="P7" s="117">
        <v>0.42199999999999999</v>
      </c>
      <c r="Q7" s="117" t="e">
        <f ca="1">H7-O7</f>
        <v>#DIV/0!</v>
      </c>
    </row>
    <row r="8" spans="1:21">
      <c r="B8" s="100"/>
      <c r="C8" s="100"/>
      <c r="D8" s="100"/>
      <c r="E8" s="100"/>
      <c r="F8" s="100"/>
      <c r="G8" s="142" t="e">
        <f>E8/F8/1000</f>
        <v>#DIV/0!</v>
      </c>
      <c r="H8" s="117" t="e">
        <f t="shared" ca="1" si="1"/>
        <v>#DIV/0!</v>
      </c>
      <c r="I8" s="117" t="e" cm="1">
        <f t="array" aca="1" ref="I8" ca="1">INDIRECT(D8)</f>
        <v>#REF!</v>
      </c>
      <c r="J8" s="100"/>
      <c r="K8" s="100"/>
      <c r="L8" s="100"/>
      <c r="M8" s="100"/>
      <c r="N8" s="117" t="e">
        <f t="shared" si="2"/>
        <v>#DIV/0!</v>
      </c>
      <c r="O8" s="117" t="e">
        <f t="shared" ref="O8:O15" si="3">ROUND(N8*P8/1000,2)</f>
        <v>#DIV/0!</v>
      </c>
      <c r="P8" s="117">
        <v>0.42199999999999999</v>
      </c>
      <c r="Q8" s="117" t="e">
        <f t="shared" ref="Q8:Q15" ca="1" si="4">H8-O8</f>
        <v>#DIV/0!</v>
      </c>
    </row>
    <row r="9" spans="1:21">
      <c r="B9" s="100"/>
      <c r="C9" s="100"/>
      <c r="D9" s="100"/>
      <c r="E9" s="100"/>
      <c r="F9" s="100"/>
      <c r="G9" s="142" t="e">
        <f t="shared" ref="G9:G15" si="5">E9/F9/1000</f>
        <v>#DIV/0!</v>
      </c>
      <c r="H9" s="117" t="e">
        <f t="shared" ca="1" si="1"/>
        <v>#DIV/0!</v>
      </c>
      <c r="I9" s="117" t="e" cm="1">
        <f t="array" aca="1" ref="I9" ca="1">INDIRECT(D9)</f>
        <v>#REF!</v>
      </c>
      <c r="J9" s="100"/>
      <c r="K9" s="100"/>
      <c r="L9" s="100"/>
      <c r="M9" s="100"/>
      <c r="N9" s="117" t="e">
        <f t="shared" si="2"/>
        <v>#DIV/0!</v>
      </c>
      <c r="O9" s="117" t="e">
        <f t="shared" si="3"/>
        <v>#DIV/0!</v>
      </c>
      <c r="P9" s="117">
        <v>0.42199999999999999</v>
      </c>
      <c r="Q9" s="117" t="e">
        <f t="shared" ca="1" si="4"/>
        <v>#DIV/0!</v>
      </c>
    </row>
    <row r="10" spans="1:21">
      <c r="B10" s="100"/>
      <c r="C10" s="100"/>
      <c r="D10" s="100"/>
      <c r="E10" s="100"/>
      <c r="F10" s="100"/>
      <c r="G10" s="142" t="e">
        <f t="shared" si="5"/>
        <v>#DIV/0!</v>
      </c>
      <c r="H10" s="117" t="e">
        <f t="shared" ca="1" si="1"/>
        <v>#DIV/0!</v>
      </c>
      <c r="I10" s="117" t="e" cm="1">
        <f t="array" aca="1" ref="I10" ca="1">INDIRECT(D10)</f>
        <v>#REF!</v>
      </c>
      <c r="J10" s="100"/>
      <c r="K10" s="100"/>
      <c r="L10" s="100"/>
      <c r="M10" s="100"/>
      <c r="N10" s="117" t="e">
        <f t="shared" si="2"/>
        <v>#DIV/0!</v>
      </c>
      <c r="O10" s="117" t="e">
        <f t="shared" si="3"/>
        <v>#DIV/0!</v>
      </c>
      <c r="P10" s="117">
        <v>0.42199999999999999</v>
      </c>
      <c r="Q10" s="117" t="e">
        <f t="shared" ca="1" si="4"/>
        <v>#DIV/0!</v>
      </c>
    </row>
    <row r="11" spans="1:21">
      <c r="B11" s="100"/>
      <c r="C11" s="100"/>
      <c r="D11" s="100"/>
      <c r="E11" s="100"/>
      <c r="F11" s="100"/>
      <c r="G11" s="142" t="e">
        <f t="shared" si="5"/>
        <v>#DIV/0!</v>
      </c>
      <c r="H11" s="117" t="e">
        <f t="shared" ca="1" si="1"/>
        <v>#DIV/0!</v>
      </c>
      <c r="I11" s="117" t="e" cm="1">
        <f t="array" aca="1" ref="I11" ca="1">INDIRECT(D11)</f>
        <v>#REF!</v>
      </c>
      <c r="J11" s="100"/>
      <c r="K11" s="100"/>
      <c r="L11" s="100"/>
      <c r="M11" s="100"/>
      <c r="N11" s="117" t="e">
        <f t="shared" si="2"/>
        <v>#DIV/0!</v>
      </c>
      <c r="O11" s="117" t="e">
        <f t="shared" si="3"/>
        <v>#DIV/0!</v>
      </c>
      <c r="P11" s="117">
        <v>0.42199999999999999</v>
      </c>
      <c r="Q11" s="117" t="e">
        <f t="shared" ca="1" si="4"/>
        <v>#DIV/0!</v>
      </c>
    </row>
    <row r="12" spans="1:21">
      <c r="B12" s="100"/>
      <c r="C12" s="100"/>
      <c r="D12" s="100"/>
      <c r="E12" s="100"/>
      <c r="F12" s="100"/>
      <c r="G12" s="142" t="e">
        <f t="shared" si="5"/>
        <v>#DIV/0!</v>
      </c>
      <c r="H12" s="117" t="e">
        <f t="shared" ca="1" si="1"/>
        <v>#DIV/0!</v>
      </c>
      <c r="I12" s="117" t="e" cm="1">
        <f t="array" aca="1" ref="I12" ca="1">INDIRECT(D12)</f>
        <v>#REF!</v>
      </c>
      <c r="J12" s="100"/>
      <c r="K12" s="100"/>
      <c r="L12" s="100"/>
      <c r="M12" s="100"/>
      <c r="N12" s="117" t="e">
        <f t="shared" si="2"/>
        <v>#DIV/0!</v>
      </c>
      <c r="O12" s="117" t="e">
        <f t="shared" si="3"/>
        <v>#DIV/0!</v>
      </c>
      <c r="P12" s="117">
        <v>0.42199999999999999</v>
      </c>
      <c r="Q12" s="117" t="e">
        <f t="shared" ca="1" si="4"/>
        <v>#DIV/0!</v>
      </c>
    </row>
    <row r="13" spans="1:21">
      <c r="B13" s="100"/>
      <c r="C13" s="100"/>
      <c r="D13" s="100"/>
      <c r="E13" s="100"/>
      <c r="F13" s="100"/>
      <c r="G13" s="142" t="e">
        <f t="shared" si="5"/>
        <v>#DIV/0!</v>
      </c>
      <c r="H13" s="117" t="e">
        <f t="shared" ca="1" si="1"/>
        <v>#DIV/0!</v>
      </c>
      <c r="I13" s="117" t="e" cm="1">
        <f t="array" aca="1" ref="I13" ca="1">INDIRECT(D13)</f>
        <v>#REF!</v>
      </c>
      <c r="J13" s="100"/>
      <c r="K13" s="100"/>
      <c r="L13" s="100"/>
      <c r="M13" s="100"/>
      <c r="N13" s="117" t="e">
        <f t="shared" si="2"/>
        <v>#DIV/0!</v>
      </c>
      <c r="O13" s="117" t="e">
        <f t="shared" si="3"/>
        <v>#DIV/0!</v>
      </c>
      <c r="P13" s="117">
        <v>0.42199999999999999</v>
      </c>
      <c r="Q13" s="117" t="e">
        <f t="shared" ca="1" si="4"/>
        <v>#DIV/0!</v>
      </c>
    </row>
    <row r="14" spans="1:21">
      <c r="B14" s="100"/>
      <c r="C14" s="100"/>
      <c r="D14" s="100"/>
      <c r="E14" s="100"/>
      <c r="F14" s="100"/>
      <c r="G14" s="142" t="e">
        <f t="shared" si="5"/>
        <v>#DIV/0!</v>
      </c>
      <c r="H14" s="117" t="e">
        <f t="shared" ca="1" si="1"/>
        <v>#DIV/0!</v>
      </c>
      <c r="I14" s="117" t="e" cm="1">
        <f t="array" aca="1" ref="I14" ca="1">INDIRECT(D14)</f>
        <v>#REF!</v>
      </c>
      <c r="J14" s="100"/>
      <c r="K14" s="100"/>
      <c r="L14" s="100"/>
      <c r="M14" s="100"/>
      <c r="N14" s="117" t="e">
        <f t="shared" si="2"/>
        <v>#DIV/0!</v>
      </c>
      <c r="O14" s="117" t="e">
        <f t="shared" si="3"/>
        <v>#DIV/0!</v>
      </c>
      <c r="P14" s="117">
        <v>0.42199999999999999</v>
      </c>
      <c r="Q14" s="117" t="e">
        <f t="shared" ca="1" si="4"/>
        <v>#DIV/0!</v>
      </c>
    </row>
    <row r="15" spans="1:21">
      <c r="B15" s="100"/>
      <c r="C15" s="100"/>
      <c r="D15" s="100"/>
      <c r="E15" s="100"/>
      <c r="F15" s="100"/>
      <c r="G15" s="142" t="e">
        <f t="shared" si="5"/>
        <v>#DIV/0!</v>
      </c>
      <c r="H15" s="117" t="e">
        <f t="shared" ca="1" si="1"/>
        <v>#DIV/0!</v>
      </c>
      <c r="I15" s="117" t="e" cm="1">
        <f t="array" aca="1" ref="I15" ca="1">INDIRECT(D15)</f>
        <v>#REF!</v>
      </c>
      <c r="J15" s="100"/>
      <c r="K15" s="100"/>
      <c r="L15" s="100"/>
      <c r="M15" s="100"/>
      <c r="N15" s="117" t="e">
        <f t="shared" si="2"/>
        <v>#DIV/0!</v>
      </c>
      <c r="O15" s="117" t="e">
        <f t="shared" si="3"/>
        <v>#DIV/0!</v>
      </c>
      <c r="P15" s="117">
        <v>0.42199999999999999</v>
      </c>
      <c r="Q15" s="117" t="e">
        <f t="shared" ca="1" si="4"/>
        <v>#DIV/0!</v>
      </c>
    </row>
    <row r="16" spans="1:21">
      <c r="P16" s="135" t="s">
        <v>38</v>
      </c>
      <c r="Q16" s="136" t="e">
        <f ca="1">SUM(Q7:Q15)</f>
        <v>#DIV/0!</v>
      </c>
    </row>
  </sheetData>
  <mergeCells count="4">
    <mergeCell ref="B4:F4"/>
    <mergeCell ref="G4:I4"/>
    <mergeCell ref="J4:M4"/>
    <mergeCell ref="N4:Q4"/>
  </mergeCells>
  <phoneticPr fontId="1"/>
  <dataValidations count="2">
    <dataValidation type="list" allowBlank="1" showInputMessage="1" showErrorMessage="1" sqref="D6" xr:uid="{D4D9C07D-EF74-4EB5-AB9C-15794800D176}">
      <formula1>燃料種別</formula1>
    </dataValidation>
    <dataValidation type="list" allowBlank="1" showInputMessage="1" showErrorMessage="1" sqref="D7:D15" xr:uid="{4334AA50-F74A-4FE9-8633-B2C7293785DE}">
      <formula1>"ガソリン,軽油"</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LED照明</vt:lpstr>
      <vt:lpstr>空調</vt:lpstr>
      <vt:lpstr>空調 (GHP)</vt:lpstr>
      <vt:lpstr>冷凍冷蔵設備</vt:lpstr>
      <vt:lpstr>太陽光</vt:lpstr>
      <vt:lpstr>EV</vt:lpstr>
      <vt:lpstr>LED照明!Print_Area</vt:lpstr>
      <vt:lpstr>ガソリン</vt:lpstr>
      <vt:lpstr>ガソリン排出</vt:lpstr>
      <vt:lpstr>軽油</vt:lpstr>
      <vt:lpstr>軽油排出</vt:lpstr>
      <vt:lpstr>燃料種別</vt:lpstr>
      <vt:lpstr>排出係数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環境政策課２５</dc:creator>
  <cp:lastModifiedBy>ゼロカーボンシティ推進課３</cp:lastModifiedBy>
  <cp:lastPrinted>2025-04-06T23:54:46Z</cp:lastPrinted>
  <dcterms:created xsi:type="dcterms:W3CDTF">2015-06-05T18:19:34Z</dcterms:created>
  <dcterms:modified xsi:type="dcterms:W3CDTF">2026-03-18T01:44:59Z</dcterms:modified>
</cp:coreProperties>
</file>