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5385" activeTab="0"/>
  </bookViews>
  <sheets>
    <sheet name="職員配置報告（こちらに記入してください）" sheetId="1" r:id="rId1"/>
    <sheet name="集計用シート" sheetId="2" r:id="rId2"/>
  </sheets>
  <definedNames>
    <definedName name="_xlfn.IFERROR" hidden="1">#NAME?</definedName>
    <definedName name="_xlnm.Print_Area" localSheetId="0">'職員配置報告（こちらに記入してください）'!$A$1:$U$231</definedName>
  </definedNames>
  <calcPr fullCalcOnLoad="1"/>
</workbook>
</file>

<file path=xl/comments1.xml><?xml version="1.0" encoding="utf-8"?>
<comments xmlns="http://schemas.openxmlformats.org/spreadsheetml/2006/main">
  <authors>
    <author> </author>
  </authors>
  <commentList>
    <comment ref="B16" authorId="0">
      <text>
        <r>
          <rPr>
            <sz val="9"/>
            <rFont val="ＭＳ Ｐゴシック"/>
            <family val="3"/>
          </rPr>
          <t>該当するサービスをチェックしてください。</t>
        </r>
      </text>
    </comment>
    <comment ref="K16" authorId="0">
      <text>
        <r>
          <rPr>
            <sz val="9"/>
            <rFont val="ＭＳ Ｐゴシック"/>
            <family val="3"/>
          </rPr>
          <t xml:space="preserve">色付き箇所のみ、記入してください。!（他は自動計算）
</t>
        </r>
      </text>
    </comment>
    <comment ref="E68" authorId="0">
      <text>
        <r>
          <rPr>
            <sz val="9"/>
            <rFont val="ＭＳ Ｐゴシック"/>
            <family val="3"/>
          </rPr>
          <t xml:space="preserve"> 各月の開所日数を記入してください。
</t>
        </r>
      </text>
    </comment>
    <comment ref="E227" authorId="0">
      <text>
        <r>
          <rPr>
            <sz val="9"/>
            <rFont val="ＭＳ Ｐゴシック"/>
            <family val="3"/>
          </rPr>
          <t xml:space="preserve"> 4月1日現在の夜間配置職員数を、ドロップダウンリストから選んでください。
</t>
        </r>
      </text>
    </comment>
  </commentList>
</comments>
</file>

<file path=xl/sharedStrings.xml><?xml version="1.0" encoding="utf-8"?>
<sst xmlns="http://schemas.openxmlformats.org/spreadsheetml/2006/main" count="514" uniqueCount="233">
  <si>
    <t>年</t>
  </si>
  <si>
    <t>月</t>
  </si>
  <si>
    <t>日</t>
  </si>
  <si>
    <t>柏市保健福祉部障害福祉課長</t>
  </si>
  <si>
    <t>法人名</t>
  </si>
  <si>
    <t>事業所名</t>
  </si>
  <si>
    <t>所在地</t>
  </si>
  <si>
    <t>管理者名</t>
  </si>
  <si>
    <t>標記について、下記のとおり報告します。</t>
  </si>
  <si>
    <t>記</t>
  </si>
  <si>
    <r>
      <t>サービス種別</t>
    </r>
    <r>
      <rPr>
        <sz val="9"/>
        <rFont val="ＭＳ Ｐゴシック"/>
        <family val="3"/>
      </rPr>
      <t>　(該当する種別をチェック☑してください。)</t>
    </r>
  </si>
  <si>
    <t>定　　員</t>
  </si>
  <si>
    <t>サービス種別</t>
  </si>
  <si>
    <r>
      <t>多機能型</t>
    </r>
    <r>
      <rPr>
        <sz val="9"/>
        <rFont val="ＭＳ Ｐゴシック"/>
        <family val="3"/>
      </rPr>
      <t>（</t>
    </r>
    <r>
      <rPr>
        <u val="single"/>
        <sz val="9"/>
        <rFont val="ＭＳ Ｐゴシック"/>
        <family val="3"/>
      </rPr>
      <t>下記事業もチェック</t>
    </r>
    <r>
      <rPr>
        <sz val="9"/>
        <rFont val="ＭＳ Ｐゴシック"/>
        <family val="3"/>
      </rPr>
      <t>すること）</t>
    </r>
  </si>
  <si>
    <t>人</t>
  </si>
  <si>
    <t>短期入所</t>
  </si>
  <si>
    <t>併設</t>
  </si>
  <si>
    <t>自立訓練（機能訓練）</t>
  </si>
  <si>
    <t>空床</t>
  </si>
  <si>
    <t>自立訓練（生活訓練）</t>
  </si>
  <si>
    <t>宿泊型自立訓練</t>
  </si>
  <si>
    <t>就労移行支援</t>
  </si>
  <si>
    <t>就労継続支援Ａ型</t>
  </si>
  <si>
    <t>就労継続支援Ｂ型</t>
  </si>
  <si>
    <t>生活介護１</t>
  </si>
  <si>
    <t>生活介護２</t>
  </si>
  <si>
    <t>施設入所支援１</t>
  </si>
  <si>
    <r>
      <t>施設入所支援</t>
    </r>
    <r>
      <rPr>
        <sz val="9"/>
        <rFont val="ＭＳ Ｐゴシック"/>
        <family val="3"/>
      </rPr>
      <t>２</t>
    </r>
  </si>
  <si>
    <t>注）</t>
  </si>
  <si>
    <t>１　生活介護及び施設入所支援においては、サービス単位ごとに記入してください。</t>
  </si>
  <si>
    <t>　　なお、サービス単位を設けない場合は、「生活介護１」欄又は「施設入所支援１」欄に記入してください。</t>
  </si>
  <si>
    <r>
      <t>１　前年度平均利用者数</t>
    </r>
    <r>
      <rPr>
        <sz val="12"/>
        <rFont val="ＭＳ Ｐゴシック"/>
        <family val="3"/>
      </rPr>
      <t>（各月の利用者数を記入してください。計欄等は自動計算です。）　</t>
    </r>
  </si>
  <si>
    <t>　（１）日中サービス</t>
  </si>
  <si>
    <t>（単位：人）</t>
  </si>
  <si>
    <t>障害福祉ｻｰﾋﾞｽ</t>
  </si>
  <si>
    <t>前年度延べ利用者数</t>
  </si>
  <si>
    <t>前年度平均</t>
  </si>
  <si>
    <t>事　業　名</t>
  </si>
  <si>
    <t>4月</t>
  </si>
  <si>
    <t>5月</t>
  </si>
  <si>
    <t>6月</t>
  </si>
  <si>
    <t>7月</t>
  </si>
  <si>
    <t>8月</t>
  </si>
  <si>
    <t>9月</t>
  </si>
  <si>
    <t>10月</t>
  </si>
  <si>
    <t>11月</t>
  </si>
  <si>
    <t>12月</t>
  </si>
  <si>
    <t>1月</t>
  </si>
  <si>
    <t>2月</t>
  </si>
  <si>
    <t>3月</t>
  </si>
  <si>
    <t>計</t>
  </si>
  <si>
    <t>利用者数</t>
  </si>
  <si>
    <t>自立訓練（機能）</t>
  </si>
  <si>
    <t>自立訓練（生活）</t>
  </si>
  <si>
    <t>区分該当者①</t>
  </si>
  <si>
    <t>（特定旧法受給者）</t>
  </si>
  <si>
    <t>小計</t>
  </si>
  <si>
    <t>短期入所②</t>
  </si>
  <si>
    <t>計 ①+②</t>
  </si>
  <si>
    <t>開所日数（日）</t>
  </si>
  <si>
    <t>　（２）夜間サービス</t>
  </si>
  <si>
    <t>区分該当者</t>
  </si>
  <si>
    <t>（通所困難者）</t>
  </si>
  <si>
    <t>施設入所支援２</t>
  </si>
  <si>
    <r>
      <t>１　各サービスについて、</t>
    </r>
    <r>
      <rPr>
        <u val="single"/>
        <sz val="11"/>
        <rFont val="ＭＳ Ｐ明朝"/>
        <family val="1"/>
      </rPr>
      <t>月ごとの延べ利用者数</t>
    </r>
    <r>
      <rPr>
        <sz val="11"/>
        <rFont val="ＭＳ Ｐ明朝"/>
        <family val="1"/>
      </rPr>
      <t>を記入してください。</t>
    </r>
  </si>
  <si>
    <r>
      <t>２　日中サービス及び夜間サービスごとに、それぞれ各月の</t>
    </r>
    <r>
      <rPr>
        <u val="single"/>
        <sz val="11"/>
        <rFont val="ＭＳ Ｐ明朝"/>
        <family val="1"/>
      </rPr>
      <t>「開所日数」</t>
    </r>
    <r>
      <rPr>
        <sz val="11"/>
        <rFont val="ＭＳ Ｐ明朝"/>
        <family val="1"/>
      </rPr>
      <t>を記入してください。</t>
    </r>
  </si>
  <si>
    <r>
      <t>３　</t>
    </r>
    <r>
      <rPr>
        <u val="single"/>
        <sz val="11"/>
        <rFont val="ＭＳ Ｐ明朝"/>
        <family val="1"/>
      </rPr>
      <t>併設又は空床利用型で短期入所</t>
    </r>
    <r>
      <rPr>
        <sz val="11"/>
        <rFont val="ＭＳ Ｐ明朝"/>
        <family val="1"/>
      </rPr>
      <t>事業を行っている障害者支援施設においては、短期入所利用者</t>
    </r>
  </si>
  <si>
    <r>
      <t>　を受け入れている日中サービス及び夜間サービスの「短期入所」欄に、</t>
    </r>
    <r>
      <rPr>
        <u val="single"/>
        <sz val="11"/>
        <rFont val="ＭＳ Ｐ明朝"/>
        <family val="1"/>
      </rPr>
      <t>それぞれの開所日数内で利</t>
    </r>
  </si>
  <si>
    <r>
      <t>　</t>
    </r>
    <r>
      <rPr>
        <u val="single"/>
        <sz val="11"/>
        <rFont val="ＭＳ Ｐ明朝"/>
        <family val="1"/>
      </rPr>
      <t>用した短期入所実利用者数</t>
    </r>
    <r>
      <rPr>
        <sz val="11"/>
        <rFont val="ＭＳ Ｐ明朝"/>
        <family val="1"/>
      </rPr>
      <t>を記入してください。</t>
    </r>
  </si>
  <si>
    <t>（例：生活介護を行っている障害者支援施設（開所日数：生活介護22日、施設入所支援30日）において、４月</t>
  </si>
  <si>
    <t>に30日間、1名短期入所した場合＝生活介護短期入所利用者数：22人，施設入所支援利用者数：30人）</t>
  </si>
  <si>
    <t>　　なお、複数の日中サービスを行っている場合、主たるサービスを「短期入所利用者を受け入れてい</t>
  </si>
  <si>
    <t>　る日中サービス」としてください。（「主たるサービス」は事業所の任意。）</t>
  </si>
  <si>
    <t>４　生活介護及び施設入所支援においては、サービス単位ごとに記入してください。</t>
  </si>
  <si>
    <t>※前年度中に新規に事業を開始又は定員の増減のあったサービスの取扱いについて</t>
  </si>
  <si>
    <t>（１）前年度の４月２日～１０月１日までの間に、新規に事業を開始又は定員増があったサービスの場合</t>
  </si>
  <si>
    <t>→１０月～３月の延べ利用者数及び開所日数を記入してください。</t>
  </si>
  <si>
    <t>（２）前年度の１０月２日～３月３１日までの間に、新規に事業を開始又は定員増があったサービスの場合</t>
  </si>
  <si>
    <t>→延べ利用者数及び開所日数を記入しないでください。</t>
  </si>
  <si>
    <t>（３）前年度の４月２日～１月１日までの間に、定員減のあったサービスの場合</t>
  </si>
  <si>
    <t>→１月～３月の延べ利用者数及び開所日数を記入してください。</t>
  </si>
  <si>
    <t>（４）前年度の１月２日～３月３１日までの間に、定員減のあったサービスの場合</t>
  </si>
  <si>
    <t>（５）それ以外の場合</t>
  </si>
  <si>
    <t>→４月～３月の延べ利用者数及び開所日数を記入してください。</t>
  </si>
  <si>
    <t>※　「区分該当者」とは、次のいずれかの者をいう。</t>
  </si>
  <si>
    <t>①日中の生活介護を利用している者のうち、夜間に施設入所支援を利用していない者で区分3以上のもの</t>
  </si>
  <si>
    <t>②日中の生活介護を利用している者のうち、夜間に施設入所支援も利用している者で区分4以上のもの</t>
  </si>
  <si>
    <t>　（ただし、50歳以上の者にあっては、①は区分2以上のもの、②は区分3以上のもの。）</t>
  </si>
  <si>
    <t>※　「特定旧法受給者」とは、H18.9.30現在から引き続き入所している者のうち、次のいずれかの者をいう。</t>
  </si>
  <si>
    <t>①日中の生活介護を利用している者のうち、夜間に施設入所支援を利用していない者で、区分2以下</t>
  </si>
  <si>
    <t>　（50歳以上の者にあっては区分1）のもの又は区分に該当しないもの</t>
  </si>
  <si>
    <t>②日中の生活介護を利用している者のうち、夜間に施設入所支援も利用している者で、区分3　（50歳</t>
  </si>
  <si>
    <t>　以上の者にあっては区分2）以下のもの又は区分に該当しないもの</t>
  </si>
  <si>
    <t>③夜間の施設入所支援を利用している者のうち、日中に自立訓練、就労移行支援又は就労継続支援を</t>
  </si>
  <si>
    <t>　利用しているもの。</t>
  </si>
  <si>
    <t>※　「通所困難者」とは、日中の自立訓練又は就労移行支援を利用するにあたって、通所が困難のため、施設</t>
  </si>
  <si>
    <t>　　入所支援を利用している者をいう。</t>
  </si>
  <si>
    <t>２　当該事業所におくべき従業者の員数</t>
  </si>
  <si>
    <t>　①サービス管理責任者</t>
  </si>
  <si>
    <t>前年度平均利用者数</t>
  </si>
  <si>
    <t>ｻｰﾋﾞｽ管理責任者の員数</t>
  </si>
  <si>
    <t>　②看護職員、理学療法士又は作業療法士、生活支援員及び職業指導員の総数（常勤換算）　（単位：人）</t>
  </si>
  <si>
    <t>除数</t>
  </si>
  <si>
    <t>訪問
訓練</t>
  </si>
  <si>
    <t>配置すべき員数</t>
  </si>
  <si>
    <t>必置職種</t>
  </si>
  <si>
    <t>÷</t>
  </si>
  <si>
    <t>＝</t>
  </si>
  <si>
    <t>看、理･作、生</t>
  </si>
  <si>
    <t>生</t>
  </si>
  <si>
    <t>職、生</t>
  </si>
  <si>
    <t>基準</t>
  </si>
  <si>
    <t>区分該当・短期利用者</t>
  </si>
  <si>
    <t>看、生</t>
  </si>
  <si>
    <t>特定旧法受給者</t>
  </si>
  <si>
    <t>加算</t>
  </si>
  <si>
    <t>１　就労継続支援Ｂ型の「除数」欄には、通常の事業所（Ｂ型ｻｰﾋﾞｽ費(Ⅱ)）においては「10」を、報酬</t>
  </si>
  <si>
    <t>　基準に基づき特別に県へ届け出た事業所（Ｂ型ｻｰﾋﾞｽ費(Ⅰ)）においては「7.5」を記入してください。</t>
  </si>
  <si>
    <t>２　生活介護の人員配置体制加算を算定していない場合、「基準」の「区分該当・短期利用者」の</t>
  </si>
  <si>
    <t>　「除数」欄に、平均障害程度区分（区分該当者のみの平均）に応じた「除数」を記入してください。</t>
  </si>
  <si>
    <t>３　生活介護の人員配置体制加算を算定している場合、「加算」の「区分該当者」の「除数」欄に、</t>
  </si>
  <si>
    <t>　届け出ている人員配置体制加算の区分に応じた「除数」を記入してください。</t>
  </si>
  <si>
    <t>４　上記２及び３は、いずれかを選択して記入してください。</t>
  </si>
  <si>
    <t>※ 「必置職種」欄……看＝看護職員、理・作＝理学療法士又は作業療法士、生＝生活支援員、</t>
  </si>
  <si>
    <t>　　職＝職業指導員</t>
  </si>
  <si>
    <t>　③就労支援員の数（就労移行支援のみ）（常勤換算）</t>
  </si>
  <si>
    <t>　（２）夜間サービス（施設入所支援）</t>
  </si>
  <si>
    <t>指定基準</t>
  </si>
  <si>
    <t>１　夜間職員配置体制加算を算定状況を「加算」欄に記入してください。</t>
  </si>
  <si>
    <t>２　夜間職員配置体制加算における利用者数の算出方法は特殊なため（H18厚労告551参照）、</t>
  </si>
  <si>
    <t>　当該加算を算定しない場合と前年度平均利用者数が異なる場合があります。</t>
  </si>
  <si>
    <t>３　現在の配置状況（４月１日現在）</t>
  </si>
  <si>
    <t>実施</t>
  </si>
  <si>
    <t>サービス</t>
  </si>
  <si>
    <t>職　　　種</t>
  </si>
  <si>
    <t>現 在 の 配 置 数</t>
  </si>
  <si>
    <t>基準の</t>
  </si>
  <si>
    <t>ｻｰﾋﾞｽ</t>
  </si>
  <si>
    <t>種　　別</t>
  </si>
  <si>
    <t>（常勤換算方法による）</t>
  </si>
  <si>
    <t>適否</t>
  </si>
  <si>
    <t>管理者</t>
  </si>
  <si>
    <t>（うち常勤職員</t>
  </si>
  <si>
    <t>人）</t>
  </si>
  <si>
    <t>サービス管理責任者</t>
  </si>
  <si>
    <t>看護職員</t>
  </si>
  <si>
    <t>生活支援員</t>
  </si>
  <si>
    <t>理学療法士又は作業療法士</t>
  </si>
  <si>
    <t>－</t>
  </si>
  <si>
    <t>サービス全体</t>
  </si>
  <si>
    <t>（看護職員）</t>
  </si>
  <si>
    <t>宿泊型
自立訓練</t>
  </si>
  <si>
    <t>地域移行支援員</t>
  </si>
  <si>
    <t>就労移行</t>
  </si>
  <si>
    <t>職業指導員</t>
  </si>
  <si>
    <t>就労支援員</t>
  </si>
  <si>
    <t>就労継続
A型</t>
  </si>
  <si>
    <t>就労継続
Ｂ型</t>
  </si>
  <si>
    <t>生活介護
１</t>
  </si>
  <si>
    <t>医　師</t>
  </si>
  <si>
    <t>生活介護
２</t>
  </si>
  <si>
    <t>１　日中サービスのサービス種別ごとに、現在の配置数を記入してください。</t>
  </si>
  <si>
    <t>２　常勤換算法による数値は小数点第2位を切り捨ててください。</t>
  </si>
  <si>
    <t>３　生活介護の「医師」配置数については、常勤換算で0.1未満であっても、必要数配置している場合</t>
  </si>
  <si>
    <t>　は「0.1」を記入してください。</t>
  </si>
  <si>
    <t>４　資格や免許が必要な従業者は「資格名」欄にその資格名若しくは免許証名を記入してください。</t>
  </si>
  <si>
    <t>現在の夜間配置職員数</t>
  </si>
  <si>
    <t>基準の適否</t>
  </si>
  <si>
    <t xml:space="preserve"> 夜間配置している生活支援員の人数を記入してください。</t>
  </si>
  <si>
    <t>※　基準上の「宿直」配置は、全利用者が特定旧法受給者及び通所困難者のみの場合。</t>
  </si>
  <si>
    <t>所在市町村</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</si>
  <si>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</si>
  <si>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</si>
  <si>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</si>
  <si>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</si>
  <si>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</si>
  <si>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</si>
  <si>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</si>
  <si>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</si>
  <si>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</si>
  <si>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</si>
  <si>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</si>
  <si>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</si>
  <si>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</si>
  <si>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</si>
  <si>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</si>
  <si>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</si>
  <si>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</si>
  <si>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</si>
  <si>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</si>
  <si>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</si>
  <si>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</si>
  <si>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</si>
  <si>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</si>
  <si>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</si>
  <si>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</si>
  <si>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</si>
  <si>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</si>
  <si>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</si>
  <si>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</si>
  <si>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</si>
  <si>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</si>
  <si>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</si>
  <si>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</si>
  <si>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</si>
  <si>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</si>
  <si>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</si>
  <si>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</si>
  <si>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</si>
  <si>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</si>
  <si>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</si>
  <si>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</si>
  <si>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</si>
  <si>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</si>
  <si>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</si>
  <si>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</si>
  <si>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</si>
  <si>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</si>
  <si>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</si>
  <si>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</si>
  <si>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</si>
  <si>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</si>
  <si>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</si>
  <si>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</si>
  <si>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</si>
  <si>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施設・事業所名</t>
  </si>
  <si>
    <t>市町村名</t>
  </si>
  <si>
    <t>利用状況</t>
  </si>
  <si>
    <t>職員配置状況</t>
  </si>
  <si>
    <t>定員数</t>
  </si>
  <si>
    <t>保護解除のパスワード</t>
  </si>
  <si>
    <t>指定障害福祉サービス事業所（指定障害者支援施設）職員配置状況報告書</t>
  </si>
  <si>
    <t>令和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</si>
</sst>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quot;人&quot;"/>
    <numFmt numFmtId="179" formatCode="0.0_ "/>
    <numFmt numFmtId="180" formatCode="#,##0&quot;人&quot;"/>
    <numFmt numFmtId="181" formatCode="0.0_);[Red]\(0.0\)"/>
    <numFmt numFmtId="182" formatCode="[$]ggge&quot;年&quot;m&quot;月&quot;d&quot;日&quot;;@"/>
    <numFmt numFmtId="183" formatCode="[$-411]gge&quot;年&quot;m&quot;月&quot;d&quot;日&quot;;@"/>
    <numFmt numFmtId="184" formatCode="[$]gge&quot;年&quot;m&quot;月&quot;d&quot;日&quot;;@"/>
  </numFmts>
  <fonts count="42">
    <font>
      <sz val="11"/>
      <name val="ＭＳ Ｐゴシック"/>
      <family val="3"/>
    </font>
    <font>
      <sz val="9"/>
      <name val="ＭＳ Ｐゴシック"/>
      <family val="3"/>
    </font>
    <font>
      <u val="single"/>
      <sz val="9"/>
      <name val="ＭＳ Ｐゴシック"/>
      <family val="3"/>
    </font>
    <font>
      <sz val="12"/>
      <name val="ＭＳ Ｐゴシック"/>
      <family val="3"/>
    </font>
    <font>
      <u val="single"/>
      <sz val="11"/>
      <name val="ＭＳ Ｐ明朝"/>
      <family val="1"/>
    </font>
    <font>
      <sz val="11"/>
      <name val="ＭＳ Ｐ明朝"/>
      <family val="1"/>
    </font>
    <font>
      <sz val="11"/>
      <color indexed="9"/>
      <name val="ＭＳ Ｐゴシック"/>
      <family val="3"/>
    </font>
    <font>
      <sz val="11"/>
      <color indexed="8"/>
      <name val="ＭＳ Ｐゴシック"/>
      <family val="3"/>
    </font>
    <font>
      <b/>
      <sz val="11"/>
      <color indexed="56"/>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11"/>
      <color indexed="17"/>
      <name val="ＭＳ Ｐゴシック"/>
      <family val="3"/>
    </font>
    <font>
      <b/>
      <sz val="15"/>
      <color indexed="56"/>
      <name val="ＭＳ Ｐゴシック"/>
      <family val="3"/>
    </font>
    <font>
      <b/>
      <sz val="11"/>
      <color indexed="63"/>
      <name val="ＭＳ Ｐゴシック"/>
      <family val="3"/>
    </font>
    <font>
      <b/>
      <sz val="13"/>
      <color indexed="56"/>
      <name val="ＭＳ Ｐゴシック"/>
      <family val="3"/>
    </font>
    <font>
      <b/>
      <sz val="11"/>
      <color indexed="52"/>
      <name val="ＭＳ Ｐゴシック"/>
      <family val="3"/>
    </font>
    <font>
      <sz val="10"/>
      <name val="ＭＳ Ｐゴシック"/>
      <family val="3"/>
    </font>
    <font>
      <i/>
      <sz val="9"/>
      <name val="ＭＳ Ｐ明朝"/>
      <family val="1"/>
    </font>
    <font>
      <sz val="9"/>
      <name val="ＭＳ Ｐ明朝"/>
      <family val="1"/>
    </font>
    <font>
      <b/>
      <sz val="11"/>
      <name val="ＭＳ Ｐゴシック"/>
      <family val="3"/>
    </font>
    <font>
      <b/>
      <sz val="10"/>
      <color indexed="10"/>
      <name val="ＭＳ Ｐゴシック"/>
      <family val="3"/>
    </font>
    <font>
      <u val="single"/>
      <sz val="12"/>
      <name val="ＭＳ Ｐゴシック"/>
      <family val="3"/>
    </font>
    <font>
      <i/>
      <u val="single"/>
      <sz val="10"/>
      <name val="ＭＳ Ｐ明朝"/>
      <family val="1"/>
    </font>
    <font>
      <sz val="10.5"/>
      <name val="ＭＳ Ｐ明朝"/>
      <family val="1"/>
    </font>
    <font>
      <sz val="10.5"/>
      <name val="ＭＳ Ｐゴシック"/>
      <family val="3"/>
    </font>
    <font>
      <sz val="8"/>
      <name val="ＭＳ Ｐゴシック"/>
      <family val="3"/>
    </font>
    <font>
      <sz val="9"/>
      <color indexed="9"/>
      <name val="ＭＳ Ｐゴシック"/>
      <family val="3"/>
    </font>
    <font>
      <sz val="14"/>
      <name val="ＭＳ Ｐゴシック"/>
      <family val="3"/>
    </font>
    <font>
      <b/>
      <sz val="11"/>
      <name val="ＭＳ Ｐ明朝"/>
      <family val="1"/>
    </font>
    <font>
      <b/>
      <sz val="12"/>
      <name val="ＭＳ Ｐゴシック"/>
      <family val="3"/>
    </font>
    <font>
      <i/>
      <sz val="9"/>
      <name val="ＭＳ Ｐゴシック"/>
      <family val="3"/>
    </font>
    <font>
      <sz val="6"/>
      <name val="ＭＳ Ｐゴシック"/>
      <family val="3"/>
    </font>
    <font>
      <sz val="8"/>
      <color indexed="8"/>
      <name val="ＭＳ Ｐゴシック"/>
      <family val="3"/>
    </font>
    <font>
      <u val="single"/>
      <sz val="8"/>
      <color indexed="8"/>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hair"/>
      <bottom style="hair"/>
    </border>
    <border>
      <left/>
      <right/>
      <top style="thin"/>
      <bottom style="hair"/>
    </border>
    <border>
      <left/>
      <right/>
      <top style="thin"/>
      <bottom/>
    </border>
    <border>
      <left/>
      <right/>
      <top style="hair"/>
      <bottom/>
    </border>
    <border>
      <left style="hair"/>
      <right style="thin"/>
      <top style="dotted"/>
      <bottom style="hair"/>
    </border>
    <border>
      <left style="hair"/>
      <right style="thin"/>
      <top style="dotted"/>
      <bottom style="thin"/>
    </border>
    <border>
      <left style="thin"/>
      <right style="hair"/>
      <top/>
      <bottom/>
    </border>
    <border>
      <left style="hair"/>
      <right style="hair"/>
      <top/>
      <bottom/>
    </border>
    <border>
      <left style="hair"/>
      <right style="thin"/>
      <top/>
      <bottom/>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bottom style="thin"/>
    </border>
    <border>
      <left style="hair"/>
      <right style="hair"/>
      <top/>
      <bottom style="thin"/>
    </border>
    <border>
      <left style="hair"/>
      <right style="thin"/>
      <top/>
      <bottom style="thin"/>
    </border>
    <border>
      <left style="thin"/>
      <right style="hair"/>
      <top style="medium"/>
      <bottom style="hair"/>
    </border>
    <border>
      <left style="hair"/>
      <right style="hair"/>
      <top style="medium"/>
      <bottom style="hair"/>
    </border>
    <border>
      <left style="hair"/>
      <right style="thin"/>
      <top style="medium"/>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top style="thin"/>
      <bottom style="hair"/>
    </border>
    <border>
      <left style="thin"/>
      <right/>
      <top style="hair"/>
      <bottom style="hair"/>
    </border>
    <border>
      <left style="thin"/>
      <right/>
      <top/>
      <bottom style="thin"/>
    </border>
    <border>
      <left style="thin"/>
      <right style="hair"/>
      <top/>
      <bottom style="hair"/>
    </border>
    <border>
      <left style="hair"/>
      <right/>
      <top style="thin"/>
      <bottom style="hair"/>
    </border>
    <border>
      <left/>
      <right/>
      <top/>
      <bottom style="hair"/>
    </border>
    <border>
      <left style="hair"/>
      <right/>
      <top style="hair"/>
      <bottom style="thin"/>
    </border>
    <border>
      <left/>
      <right/>
      <top style="hair"/>
      <bottom style="thin"/>
    </border>
    <border>
      <left/>
      <right/>
      <top/>
      <bottom style="thin"/>
    </border>
    <border>
      <left/>
      <right/>
      <top style="thin"/>
      <bottom style="thin"/>
    </border>
    <border>
      <left/>
      <right style="hair"/>
      <top style="thin"/>
      <bottom style="hair"/>
    </border>
    <border>
      <left/>
      <right style="thin"/>
      <top style="thin"/>
      <bottom style="hair"/>
    </border>
    <border>
      <left/>
      <right style="thin"/>
      <top/>
      <bottom style="hair"/>
    </border>
    <border>
      <left/>
      <right style="hair"/>
      <top style="hair"/>
      <bottom style="hair"/>
    </border>
    <border>
      <left/>
      <right style="thin"/>
      <top style="hair"/>
      <bottom style="hair"/>
    </border>
    <border>
      <left/>
      <right style="thin"/>
      <top/>
      <bottom style="thin"/>
    </border>
    <border>
      <left/>
      <right style="thin"/>
      <top style="hair"/>
      <bottom style="thin"/>
    </border>
    <border>
      <left/>
      <right style="hair"/>
      <top style="hair"/>
      <bottom/>
    </border>
    <border>
      <left/>
      <right style="thin"/>
      <top style="hair"/>
      <bottom/>
    </border>
    <border>
      <left style="thin"/>
      <right/>
      <top/>
      <bottom/>
    </border>
    <border>
      <left/>
      <right style="hair"/>
      <top/>
      <bottom style="thin"/>
    </border>
    <border>
      <left/>
      <right style="thin"/>
      <top/>
      <bottom/>
    </border>
    <border>
      <left/>
      <right style="thin"/>
      <top style="hair"/>
      <bottom style="double"/>
    </border>
    <border>
      <left style="thin"/>
      <right style="hair"/>
      <top/>
      <bottom style="medium"/>
    </border>
    <border>
      <left style="hair"/>
      <right style="hair"/>
      <top/>
      <bottom style="medium"/>
    </border>
    <border>
      <left style="hair"/>
      <right style="thin"/>
      <top/>
      <bottom style="medium"/>
    </border>
    <border>
      <left style="thin"/>
      <right style="thin"/>
      <top style="thin"/>
      <bottom style="thin"/>
    </border>
    <border>
      <left style="thin"/>
      <right style="hair"/>
      <top style="thin"/>
      <bottom style="thin"/>
    </border>
    <border>
      <left style="thin"/>
      <right style="thin"/>
      <top style="thin"/>
      <bottom style="hair"/>
    </border>
    <border>
      <left style="thin"/>
      <right style="thin"/>
      <top style="hair"/>
      <bottom style="hair"/>
    </border>
    <border>
      <left style="thin"/>
      <right style="thin"/>
      <top style="hair"/>
      <bottom/>
    </border>
    <border>
      <left style="thin"/>
      <right style="thin"/>
      <top style="thin"/>
      <bottom style="dotted"/>
    </border>
    <border>
      <left style="thin"/>
      <right style="thin"/>
      <top/>
      <bottom style="hair"/>
    </border>
    <border>
      <left style="thin"/>
      <right style="thin"/>
      <top/>
      <bottom style="dotted"/>
    </border>
    <border>
      <left style="thin"/>
      <right style="thin"/>
      <top/>
      <bottom style="thin"/>
    </border>
    <border diagonalDown="1">
      <left style="thin"/>
      <right style="thin"/>
      <top style="double"/>
      <bottom style="thin"/>
      <diagonal style="hair"/>
    </border>
    <border diagonalDown="1">
      <left/>
      <right/>
      <top style="thin"/>
      <bottom style="thin"/>
      <diagonal style="thin"/>
    </border>
    <border diagonalDown="1">
      <left/>
      <right style="thin"/>
      <top style="thin"/>
      <bottom style="thin"/>
      <diagonal style="thin"/>
    </border>
    <border>
      <left style="thin"/>
      <right style="thin"/>
      <top style="thin"/>
      <bottom/>
    </border>
    <border>
      <left/>
      <right style="thin"/>
      <top style="thin"/>
      <bottom/>
    </border>
    <border>
      <left style="thin"/>
      <right/>
      <top style="thin"/>
      <bottom style="thin"/>
    </border>
    <border>
      <left/>
      <right style="hair"/>
      <top style="thin"/>
      <bottom style="thin"/>
    </border>
    <border>
      <left/>
      <right style="thin"/>
      <top style="thin"/>
      <bottom style="thin"/>
    </border>
    <border>
      <left style="hair"/>
      <right/>
      <top style="hair"/>
      <bottom style="hair"/>
    </border>
    <border>
      <left style="hair"/>
      <right/>
      <top/>
      <bottom style="thin"/>
    </border>
    <border>
      <left style="thin"/>
      <right/>
      <top style="thin"/>
      <bottom/>
    </border>
    <border>
      <left/>
      <right style="double"/>
      <top style="thin"/>
      <bottom style="thin"/>
    </border>
    <border>
      <left style="double"/>
      <right/>
      <top style="thin"/>
      <bottom/>
    </border>
    <border>
      <left style="thin"/>
      <right/>
      <top/>
      <bottom style="medium"/>
    </border>
    <border>
      <left/>
      <right/>
      <top/>
      <bottom style="medium"/>
    </border>
    <border>
      <left/>
      <right style="thin"/>
      <top/>
      <bottom style="medium"/>
    </border>
    <border>
      <left/>
      <right style="double"/>
      <top/>
      <bottom style="medium"/>
    </border>
    <border>
      <left style="double"/>
      <right/>
      <top/>
      <bottom style="medium"/>
    </border>
    <border>
      <left style="medium"/>
      <right/>
      <top style="medium"/>
      <bottom style="hair"/>
    </border>
    <border>
      <left/>
      <right/>
      <top style="medium"/>
      <bottom style="hair"/>
    </border>
    <border>
      <left/>
      <right style="thin"/>
      <top style="medium"/>
      <bottom style="hair"/>
    </border>
    <border>
      <left style="thin"/>
      <right/>
      <top style="medium"/>
      <bottom style="hair"/>
    </border>
    <border>
      <left/>
      <right style="double"/>
      <top style="medium"/>
      <bottom style="hair"/>
    </border>
    <border>
      <left/>
      <right style="double"/>
      <top style="hair"/>
      <bottom style="hair"/>
    </border>
    <border>
      <left style="thin"/>
      <right/>
      <top style="hair"/>
      <bottom style="double"/>
    </border>
    <border>
      <left/>
      <right style="double"/>
      <top style="hair"/>
      <bottom style="double"/>
    </border>
    <border>
      <left style="medium"/>
      <right/>
      <top style="double"/>
      <bottom style="medium"/>
    </border>
    <border>
      <left/>
      <right/>
      <top style="double"/>
      <bottom style="medium"/>
    </border>
    <border>
      <left/>
      <right style="thin"/>
      <top style="double"/>
      <bottom style="medium"/>
    </border>
    <border>
      <left style="medium"/>
      <right/>
      <top style="hair"/>
      <bottom/>
    </border>
    <border>
      <left style="medium"/>
      <right/>
      <top/>
      <bottom style="double"/>
    </border>
    <border>
      <left/>
      <right style="hair"/>
      <top/>
      <bottom style="double"/>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right style="double"/>
      <top style="medium"/>
      <bottom style="thin"/>
    </border>
    <border diagonalDown="1">
      <left style="double"/>
      <right/>
      <top style="medium"/>
      <bottom style="thin"/>
      <diagonal style="thin"/>
    </border>
    <border diagonalDown="1">
      <left/>
      <right style="thin"/>
      <top style="medium"/>
      <bottom style="thin"/>
      <diagonal style="thin"/>
    </border>
    <border>
      <left style="thin"/>
      <right/>
      <top/>
      <bottom style="double"/>
    </border>
    <border>
      <left/>
      <right style="double"/>
      <top/>
      <bottom style="double"/>
    </border>
    <border>
      <left style="thin"/>
      <right/>
      <top style="thin"/>
      <bottom style="medium"/>
    </border>
    <border>
      <left/>
      <right style="double"/>
      <top style="thin"/>
      <bottom style="medium"/>
    </border>
    <border>
      <left style="thin"/>
      <right/>
      <top/>
      <bottom style="hair"/>
    </border>
    <border>
      <left/>
      <right style="double"/>
      <top/>
      <bottom style="hair"/>
    </border>
    <border>
      <left style="thin"/>
      <right/>
      <top style="hair"/>
      <bottom/>
    </border>
    <border>
      <left style="hair"/>
      <right/>
      <top style="thin"/>
      <bottom style="dotted"/>
    </border>
    <border>
      <left/>
      <right style="thin"/>
      <top style="thin"/>
      <bottom style="dotted"/>
    </border>
    <border>
      <left style="thin"/>
      <right/>
      <top style="thin"/>
      <bottom style="dotted"/>
    </border>
    <border>
      <left/>
      <right/>
      <top style="thin"/>
      <bottom style="dotted"/>
    </border>
    <border>
      <left style="thin"/>
      <right/>
      <top/>
      <bottom style="dotted"/>
    </border>
    <border>
      <left/>
      <right/>
      <top/>
      <bottom style="dotted"/>
    </border>
    <border>
      <left/>
      <right style="thin"/>
      <top/>
      <bottom style="dotted"/>
    </border>
    <border>
      <left style="thin"/>
      <right/>
      <top style="double"/>
      <bottom style="thin"/>
    </border>
    <border>
      <left/>
      <right/>
      <top style="double"/>
      <bottom style="thin"/>
    </border>
    <border diagonalDown="1">
      <left style="thin"/>
      <right/>
      <top style="double"/>
      <bottom style="thin"/>
      <diagonal style="hair"/>
    </border>
    <border diagonalDown="1">
      <left/>
      <right/>
      <top style="double"/>
      <bottom style="thin"/>
      <diagonal style="hair"/>
    </border>
    <border diagonalDown="1">
      <left/>
      <right style="thin"/>
      <top style="double"/>
      <bottom style="thin"/>
      <diagonal style="hair"/>
    </border>
    <border>
      <left/>
      <right style="thin"/>
      <top style="double"/>
      <bottom style="thin"/>
    </border>
    <border>
      <left style="hair"/>
      <right/>
      <top/>
      <bottom style="hair"/>
    </border>
    <border>
      <left style="thin"/>
      <right/>
      <top style="dotted"/>
      <bottom style="hair"/>
    </border>
    <border>
      <left/>
      <right/>
      <top style="dotted"/>
      <bottom style="hair"/>
    </border>
    <border>
      <left/>
      <right style="thin"/>
      <top style="dotted"/>
      <bottom style="hair"/>
    </border>
    <border>
      <left style="hair"/>
      <right/>
      <top style="hair"/>
      <bottom style="dotted"/>
    </border>
    <border>
      <left/>
      <right/>
      <top style="hair"/>
      <bottom style="dotted"/>
    </border>
    <border>
      <left/>
      <right style="thin"/>
      <top style="hair"/>
      <bottom style="dotted"/>
    </border>
    <border>
      <left style="thin"/>
      <right/>
      <top style="hair"/>
      <bottom style="dotted"/>
    </border>
    <border>
      <left style="thin"/>
      <right/>
      <top style="dotted"/>
      <bottom style="thin"/>
    </border>
    <border>
      <left/>
      <right/>
      <top style="dotted"/>
      <bottom style="thin"/>
    </border>
    <border>
      <left/>
      <right style="thin"/>
      <top style="dotted"/>
      <bottom style="thin"/>
    </border>
    <border>
      <left style="thin"/>
      <right/>
      <top style="hair"/>
      <bottom style="thin"/>
    </border>
    <border>
      <left style="medium"/>
      <right style="thin"/>
      <top style="medium"/>
      <bottom/>
    </border>
    <border>
      <left style="medium"/>
      <right style="thin"/>
      <top/>
      <bottom/>
    </border>
    <border>
      <left style="medium"/>
      <right style="thin"/>
      <top/>
      <bottom style="hair"/>
    </border>
    <border>
      <left style="medium"/>
      <right style="thin"/>
      <top style="medium"/>
      <bottom style="hair"/>
    </border>
    <border>
      <left style="medium"/>
      <right style="thin"/>
      <top style="hair"/>
      <bottom style="hair"/>
    </border>
    <border>
      <left style="medium"/>
      <right style="thin"/>
      <top style="hair"/>
      <bottom/>
    </border>
    <border diagonalDown="1">
      <left style="thin"/>
      <right style="thin"/>
      <top style="thin"/>
      <bottom/>
      <diagonal style="hair"/>
    </border>
    <border diagonalDown="1">
      <left style="thin"/>
      <right style="thin"/>
      <top/>
      <bottom style="thin"/>
      <diagonal style="hair"/>
    </border>
    <border>
      <left style="thin"/>
      <right style="thin"/>
      <top/>
      <bottom/>
    </border>
    <border>
      <left style="thin"/>
      <right style="hair"/>
      <top style="thin"/>
      <bottom/>
    </border>
    <border>
      <left style="hair"/>
      <right style="hair"/>
      <top style="thin"/>
      <bottom/>
    </border>
    <border>
      <left style="hair"/>
      <right style="hair"/>
      <top/>
      <bottom style="hair"/>
    </border>
    <border>
      <left/>
      <right style="hair"/>
      <top/>
      <bottom/>
    </border>
    <border>
      <left/>
      <right style="hair"/>
      <top style="thin"/>
      <bottom/>
    </border>
    <border>
      <left style="double"/>
      <right/>
      <top style="medium"/>
      <bottom/>
    </border>
    <border>
      <left/>
      <right style="medium"/>
      <top style="medium"/>
      <bottom/>
    </border>
    <border>
      <left style="double"/>
      <right/>
      <top/>
      <bottom/>
    </border>
    <border>
      <left/>
      <right style="medium"/>
      <top/>
      <bottom/>
    </border>
    <border>
      <left/>
      <right style="medium"/>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5" fillId="0" borderId="0" applyNumberFormat="0" applyFill="0" applyBorder="0" applyAlignment="0" applyProtection="0"/>
    <xf numFmtId="0" fontId="11"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2" fillId="3" borderId="0" applyNumberFormat="0" applyBorder="0" applyAlignment="0" applyProtection="0"/>
    <xf numFmtId="0" fontId="22"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1"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6" fillId="0" borderId="8" applyNumberFormat="0" applyFill="0" applyAlignment="0" applyProtection="0"/>
    <xf numFmtId="0" fontId="20" fillId="23" borderId="9" applyNumberFormat="0" applyAlignment="0" applyProtection="0"/>
    <xf numFmtId="0" fontId="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8" fillId="4" borderId="0" applyNumberFormat="0" applyBorder="0" applyAlignment="0" applyProtection="0"/>
  </cellStyleXfs>
  <cellXfs count="547">
    <xf numFmtId="0" fontId="0" fillId="0" borderId="0" xfId="0" applyAlignment="1">
      <alignment vertical="center"/>
    </xf>
    <xf numFmtId="0" fontId="0" fillId="0" borderId="0" xfId="0" applyAlignment="1">
      <alignment horizontal="center" vertical="center"/>
    </xf>
    <xf numFmtId="0" fontId="5" fillId="7" borderId="10" xfId="0" applyNumberFormat="1" applyFont="1" applyFill="1" applyBorder="1" applyAlignment="1" applyProtection="1">
      <alignment horizontal="center" vertical="center" shrinkToFit="1"/>
      <protection locked="0"/>
    </xf>
    <xf numFmtId="0" fontId="5" fillId="7" borderId="11" xfId="0" applyNumberFormat="1" applyFont="1" applyFill="1" applyBorder="1" applyAlignment="1" applyProtection="1">
      <alignment horizontal="center" vertical="center" shrinkToFit="1"/>
      <protection locked="0"/>
    </xf>
    <xf numFmtId="0" fontId="5" fillId="7" borderId="12" xfId="0" applyNumberFormat="1" applyFont="1" applyFill="1" applyBorder="1" applyAlignment="1" applyProtection="1">
      <alignment horizontal="center" vertical="center" shrinkToFit="1"/>
      <protection locked="0"/>
    </xf>
    <xf numFmtId="0" fontId="5" fillId="7" borderId="13" xfId="0" applyNumberFormat="1" applyFont="1" applyFill="1" applyBorder="1" applyAlignment="1" applyProtection="1">
      <alignment horizontal="center" vertical="center" shrinkToFit="1"/>
      <protection locked="0"/>
    </xf>
    <xf numFmtId="0" fontId="23" fillId="7" borderId="14" xfId="0" applyFont="1" applyFill="1" applyBorder="1" applyAlignment="1" applyProtection="1">
      <alignment horizontal="center" vertical="center" shrinkToFit="1"/>
      <protection locked="0"/>
    </xf>
    <xf numFmtId="0" fontId="23" fillId="7" borderId="15" xfId="0" applyFont="1" applyFill="1" applyBorder="1" applyAlignment="1" applyProtection="1">
      <alignment horizontal="center" vertical="center" shrinkToFit="1"/>
      <protection locked="0"/>
    </xf>
    <xf numFmtId="0" fontId="5" fillId="7" borderId="16" xfId="0" applyNumberFormat="1" applyFont="1" applyFill="1" applyBorder="1" applyAlignment="1" applyProtection="1">
      <alignment vertical="center" shrinkToFit="1"/>
      <protection locked="0"/>
    </xf>
    <xf numFmtId="0" fontId="5" fillId="7" borderId="17" xfId="0" applyNumberFormat="1" applyFont="1" applyFill="1" applyBorder="1" applyAlignment="1" applyProtection="1">
      <alignment vertical="center" shrinkToFit="1"/>
      <protection locked="0"/>
    </xf>
    <xf numFmtId="0" fontId="5" fillId="7" borderId="18" xfId="0" applyNumberFormat="1" applyFont="1" applyFill="1" applyBorder="1" applyAlignment="1" applyProtection="1">
      <alignment vertical="center" shrinkToFit="1"/>
      <protection locked="0"/>
    </xf>
    <xf numFmtId="0" fontId="5" fillId="7" borderId="19" xfId="0" applyNumberFormat="1" applyFont="1" applyFill="1" applyBorder="1" applyAlignment="1" applyProtection="1">
      <alignment vertical="center" shrinkToFit="1"/>
      <protection locked="0"/>
    </xf>
    <xf numFmtId="0" fontId="5" fillId="7" borderId="20" xfId="0" applyNumberFormat="1" applyFont="1" applyFill="1" applyBorder="1" applyAlignment="1" applyProtection="1">
      <alignment vertical="center" shrinkToFit="1"/>
      <protection locked="0"/>
    </xf>
    <xf numFmtId="0" fontId="5" fillId="7" borderId="21" xfId="0" applyNumberFormat="1" applyFont="1" applyFill="1" applyBorder="1" applyAlignment="1" applyProtection="1">
      <alignment vertical="center" shrinkToFit="1"/>
      <protection locked="0"/>
    </xf>
    <xf numFmtId="0" fontId="5" fillId="7" borderId="22" xfId="0" applyNumberFormat="1" applyFont="1" applyFill="1" applyBorder="1" applyAlignment="1" applyProtection="1">
      <alignment vertical="center" shrinkToFit="1"/>
      <protection locked="0"/>
    </xf>
    <xf numFmtId="0" fontId="5" fillId="7" borderId="23" xfId="0" applyNumberFormat="1" applyFont="1" applyFill="1" applyBorder="1" applyAlignment="1" applyProtection="1">
      <alignment vertical="center" shrinkToFit="1"/>
      <protection locked="0"/>
    </xf>
    <xf numFmtId="0" fontId="5" fillId="7" borderId="24" xfId="0" applyNumberFormat="1" applyFont="1" applyFill="1" applyBorder="1" applyAlignment="1" applyProtection="1">
      <alignment vertical="center" shrinkToFit="1"/>
      <protection locked="0"/>
    </xf>
    <xf numFmtId="0" fontId="5" fillId="7" borderId="25" xfId="0" applyNumberFormat="1" applyFont="1" applyFill="1" applyBorder="1" applyAlignment="1" applyProtection="1">
      <alignment vertical="center" shrinkToFit="1"/>
      <protection locked="0"/>
    </xf>
    <xf numFmtId="0" fontId="5" fillId="7" borderId="26" xfId="0" applyNumberFormat="1" applyFont="1" applyFill="1" applyBorder="1" applyAlignment="1" applyProtection="1">
      <alignment vertical="center" shrinkToFit="1"/>
      <protection locked="0"/>
    </xf>
    <xf numFmtId="0" fontId="5" fillId="7" borderId="27" xfId="0" applyNumberFormat="1" applyFont="1" applyFill="1" applyBorder="1" applyAlignment="1" applyProtection="1">
      <alignment vertical="center" shrinkToFit="1"/>
      <protection locked="0"/>
    </xf>
    <xf numFmtId="0" fontId="24" fillId="7" borderId="28" xfId="0" applyNumberFormat="1" applyFont="1" applyFill="1" applyBorder="1" applyAlignment="1" applyProtection="1">
      <alignment horizontal="center" vertical="center" shrinkToFit="1"/>
      <protection locked="0"/>
    </xf>
    <xf numFmtId="0" fontId="24" fillId="7" borderId="29" xfId="0" applyNumberFormat="1" applyFont="1" applyFill="1" applyBorder="1" applyAlignment="1" applyProtection="1">
      <alignment horizontal="center" vertical="center" shrinkToFit="1"/>
      <protection locked="0"/>
    </xf>
    <xf numFmtId="176" fontId="24" fillId="7" borderId="29" xfId="0" applyNumberFormat="1" applyFont="1" applyFill="1" applyBorder="1" applyAlignment="1" applyProtection="1">
      <alignment horizontal="center" vertical="center" shrinkToFit="1"/>
      <protection locked="0"/>
    </xf>
    <xf numFmtId="0" fontId="24" fillId="7" borderId="30" xfId="0" applyNumberFormat="1" applyFont="1" applyFill="1" applyBorder="1" applyAlignment="1" applyProtection="1">
      <alignment horizontal="center" vertical="center" shrinkToFit="1"/>
      <protection locked="0"/>
    </xf>
    <xf numFmtId="0" fontId="24" fillId="7" borderId="31" xfId="0" applyNumberFormat="1" applyFont="1" applyFill="1" applyBorder="1" applyAlignment="1" applyProtection="1">
      <alignment horizontal="center" vertical="center" shrinkToFit="1"/>
      <protection locked="0"/>
    </xf>
    <xf numFmtId="0" fontId="24" fillId="7" borderId="32" xfId="0" applyNumberFormat="1" applyFont="1" applyFill="1" applyBorder="1" applyAlignment="1" applyProtection="1">
      <alignment horizontal="center" vertical="center" shrinkToFit="1"/>
      <protection locked="0"/>
    </xf>
    <xf numFmtId="176" fontId="24" fillId="7" borderId="32" xfId="0" applyNumberFormat="1" applyFont="1" applyFill="1" applyBorder="1" applyAlignment="1" applyProtection="1">
      <alignment horizontal="center" vertical="center" shrinkToFit="1"/>
      <protection locked="0"/>
    </xf>
    <xf numFmtId="0" fontId="24" fillId="7" borderId="33" xfId="0" applyNumberFormat="1" applyFont="1" applyFill="1" applyBorder="1" applyAlignment="1" applyProtection="1">
      <alignment horizontal="center" vertical="center" shrinkToFit="1"/>
      <protection locked="0"/>
    </xf>
    <xf numFmtId="0" fontId="25" fillId="7" borderId="28" xfId="0" applyNumberFormat="1" applyFont="1" applyFill="1" applyBorder="1" applyAlignment="1" applyProtection="1">
      <alignment horizontal="center" vertical="center" shrinkToFit="1"/>
      <protection locked="0"/>
    </xf>
    <xf numFmtId="0" fontId="25" fillId="7" borderId="29" xfId="0" applyNumberFormat="1" applyFont="1" applyFill="1" applyBorder="1" applyAlignment="1" applyProtection="1">
      <alignment horizontal="center" vertical="center" shrinkToFit="1"/>
      <protection locked="0"/>
    </xf>
    <xf numFmtId="176" fontId="25" fillId="7" borderId="29" xfId="0" applyNumberFormat="1" applyFont="1" applyFill="1" applyBorder="1" applyAlignment="1" applyProtection="1">
      <alignment horizontal="center" vertical="center" shrinkToFit="1"/>
      <protection locked="0"/>
    </xf>
    <xf numFmtId="0" fontId="25" fillId="7" borderId="30" xfId="0" applyNumberFormat="1" applyFont="1" applyFill="1" applyBorder="1" applyAlignment="1" applyProtection="1">
      <alignment horizontal="center" vertical="center" shrinkToFit="1"/>
      <protection locked="0"/>
    </xf>
    <xf numFmtId="0" fontId="0" fillId="7" borderId="25" xfId="0" applyNumberFormat="1" applyFont="1" applyFill="1" applyBorder="1" applyAlignment="1" applyProtection="1">
      <alignment vertical="center" shrinkToFit="1"/>
      <protection locked="0"/>
    </xf>
    <xf numFmtId="0" fontId="0" fillId="7" borderId="26" xfId="0" applyNumberFormat="1" applyFont="1" applyFill="1" applyBorder="1" applyAlignment="1" applyProtection="1">
      <alignment vertical="center" shrinkToFit="1"/>
      <protection locked="0"/>
    </xf>
    <xf numFmtId="0" fontId="0" fillId="7" borderId="27" xfId="0" applyNumberFormat="1" applyFont="1" applyFill="1" applyBorder="1" applyAlignment="1" applyProtection="1">
      <alignment vertical="center" shrinkToFit="1"/>
      <protection locked="0"/>
    </xf>
    <xf numFmtId="0" fontId="0" fillId="7" borderId="34" xfId="0" applyFont="1" applyFill="1" applyBorder="1" applyAlignment="1" applyProtection="1">
      <alignment horizontal="right" vertical="center"/>
      <protection locked="0"/>
    </xf>
    <xf numFmtId="0" fontId="0" fillId="7" borderId="35" xfId="0" applyFont="1" applyFill="1" applyBorder="1" applyAlignment="1" applyProtection="1">
      <alignment horizontal="right" vertical="center"/>
      <protection locked="0"/>
    </xf>
    <xf numFmtId="0" fontId="0" fillId="7" borderId="36" xfId="0" applyFont="1" applyFill="1" applyBorder="1" applyAlignment="1" applyProtection="1">
      <alignment horizontal="right" vertical="center"/>
      <protection locked="0"/>
    </xf>
    <xf numFmtId="176" fontId="0" fillId="7" borderId="0" xfId="0" applyNumberFormat="1" applyFont="1" applyFill="1" applyAlignment="1" applyProtection="1">
      <alignment vertical="center"/>
      <protection locked="0"/>
    </xf>
    <xf numFmtId="0" fontId="23" fillId="7" borderId="37" xfId="0" applyFont="1" applyFill="1" applyBorder="1" applyAlignment="1" applyProtection="1">
      <alignment horizontal="center" vertical="center" shrinkToFit="1"/>
      <protection locked="0"/>
    </xf>
    <xf numFmtId="0" fontId="23" fillId="7" borderId="28" xfId="0" applyFont="1" applyFill="1" applyBorder="1" applyAlignment="1" applyProtection="1">
      <alignment horizontal="center" vertical="center" shrinkToFit="1"/>
      <protection locked="0"/>
    </xf>
    <xf numFmtId="0" fontId="0" fillId="7" borderId="38" xfId="0" applyFont="1" applyFill="1" applyBorder="1" applyAlignment="1" applyProtection="1">
      <alignment horizontal="right" vertical="center"/>
      <protection locked="0"/>
    </xf>
    <xf numFmtId="176" fontId="26" fillId="7" borderId="39" xfId="0" applyNumberFormat="1" applyFont="1" applyFill="1" applyBorder="1" applyAlignment="1" applyProtection="1">
      <alignment horizontal="center" vertical="center"/>
      <protection locked="0"/>
    </xf>
    <xf numFmtId="0" fontId="0" fillId="7" borderId="40" xfId="0" applyFont="1" applyFill="1" applyBorder="1" applyAlignment="1" applyProtection="1">
      <alignment horizontal="right" vertical="center"/>
      <protection locked="0"/>
    </xf>
    <xf numFmtId="176" fontId="26" fillId="7" borderId="41"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42" xfId="0" applyBorder="1" applyAlignment="1" applyProtection="1">
      <alignment/>
      <protection/>
    </xf>
    <xf numFmtId="0" fontId="0" fillId="0" borderId="42" xfId="0" applyFont="1" applyBorder="1" applyAlignment="1" applyProtection="1">
      <alignment vertical="center"/>
      <protection/>
    </xf>
    <xf numFmtId="0" fontId="0" fillId="0" borderId="43" xfId="0" applyBorder="1" applyAlignment="1" applyProtection="1">
      <alignment/>
      <protection/>
    </xf>
    <xf numFmtId="0" fontId="0" fillId="0" borderId="43" xfId="0" applyFont="1" applyBorder="1" applyAlignment="1" applyProtection="1">
      <alignment vertical="center"/>
      <protection/>
    </xf>
    <xf numFmtId="0" fontId="0" fillId="0" borderId="12" xfId="0" applyBorder="1" applyAlignment="1" applyProtection="1">
      <alignment/>
      <protection/>
    </xf>
    <xf numFmtId="0" fontId="0" fillId="0" borderId="12" xfId="0" applyFont="1" applyBorder="1" applyAlignment="1" applyProtection="1">
      <alignment vertical="center"/>
      <protection/>
    </xf>
    <xf numFmtId="0" fontId="0" fillId="0" borderId="42" xfId="0" applyFont="1" applyBorder="1" applyAlignment="1" applyProtection="1">
      <alignment/>
      <protection/>
    </xf>
    <xf numFmtId="0" fontId="27" fillId="0" borderId="42" xfId="0" applyFont="1" applyBorder="1" applyAlignment="1" applyProtection="1">
      <alignment horizontal="center"/>
      <protection/>
    </xf>
    <xf numFmtId="0" fontId="0" fillId="0" borderId="0" xfId="0" applyAlignment="1" applyProtection="1">
      <alignment vertical="center"/>
      <protection/>
    </xf>
    <xf numFmtId="0" fontId="0" fillId="0" borderId="11" xfId="0" applyFont="1" applyBorder="1" applyAlignment="1" applyProtection="1">
      <alignment vertical="center"/>
      <protection/>
    </xf>
    <xf numFmtId="0" fontId="0" fillId="0" borderId="44" xfId="0" applyFont="1" applyBorder="1" applyAlignment="1" applyProtection="1">
      <alignment vertical="center"/>
      <protection/>
    </xf>
    <xf numFmtId="0" fontId="0" fillId="0" borderId="45" xfId="0" applyFont="1" applyBorder="1" applyAlignment="1" applyProtection="1">
      <alignment horizontal="right" vertical="center"/>
      <protection/>
    </xf>
    <xf numFmtId="0" fontId="0" fillId="0" borderId="45" xfId="0" applyFont="1" applyBorder="1" applyAlignment="1" applyProtection="1">
      <alignment vertical="center"/>
      <protection/>
    </xf>
    <xf numFmtId="0" fontId="0" fillId="0" borderId="46" xfId="0" applyFont="1" applyBorder="1" applyAlignment="1" applyProtection="1">
      <alignment horizontal="right" vertical="center"/>
      <protection/>
    </xf>
    <xf numFmtId="0" fontId="0" fillId="0" borderId="10" xfId="0" applyFont="1" applyBorder="1" applyAlignment="1" applyProtection="1">
      <alignment vertical="center"/>
      <protection/>
    </xf>
    <xf numFmtId="0" fontId="0" fillId="0" borderId="47" xfId="0" applyFont="1" applyBorder="1" applyAlignment="1" applyProtection="1">
      <alignment vertical="center"/>
      <protection/>
    </xf>
    <xf numFmtId="0" fontId="0" fillId="0" borderId="48" xfId="0" applyFont="1" applyBorder="1" applyAlignment="1" applyProtection="1">
      <alignment horizontal="right" vertical="center"/>
      <protection/>
    </xf>
    <xf numFmtId="0" fontId="0" fillId="0" borderId="49" xfId="0" applyFont="1" applyBorder="1" applyAlignment="1" applyProtection="1">
      <alignment vertical="center"/>
      <protection/>
    </xf>
    <xf numFmtId="0" fontId="0" fillId="0" borderId="50" xfId="0" applyFont="1" applyBorder="1" applyAlignment="1" applyProtection="1">
      <alignment horizontal="right" vertical="center"/>
      <protection/>
    </xf>
    <xf numFmtId="0" fontId="0" fillId="0" borderId="10" xfId="0" applyBorder="1" applyAlignment="1" applyProtection="1">
      <alignment vertical="center"/>
      <protection/>
    </xf>
    <xf numFmtId="0" fontId="0" fillId="0" borderId="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51" xfId="0" applyFont="1" applyBorder="1" applyAlignment="1" applyProtection="1">
      <alignment vertical="center"/>
      <protection/>
    </xf>
    <xf numFmtId="0" fontId="0" fillId="0" borderId="52" xfId="0" applyBorder="1" applyAlignment="1" applyProtection="1">
      <alignment horizontal="right" vertical="center"/>
      <protection/>
    </xf>
    <xf numFmtId="0" fontId="0" fillId="0" borderId="53" xfId="0" applyFont="1" applyBorder="1" applyAlignment="1" applyProtection="1">
      <alignment vertical="center"/>
      <protection/>
    </xf>
    <xf numFmtId="0" fontId="0" fillId="0" borderId="42" xfId="0" applyBorder="1" applyAlignment="1" applyProtection="1">
      <alignment vertical="center"/>
      <protection/>
    </xf>
    <xf numFmtId="0" fontId="0" fillId="0" borderId="54" xfId="0" applyFont="1" applyBorder="1" applyAlignment="1" applyProtection="1">
      <alignment vertical="center"/>
      <protection/>
    </xf>
    <xf numFmtId="0" fontId="0" fillId="0" borderId="49" xfId="0" applyFont="1" applyBorder="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28"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0" fontId="0" fillId="0" borderId="0" xfId="0" applyFont="1" applyFill="1" applyAlignment="1" applyProtection="1">
      <alignment vertical="center"/>
      <protection/>
    </xf>
    <xf numFmtId="0" fontId="0" fillId="0" borderId="1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1" fillId="0" borderId="55" xfId="0" applyFont="1" applyBorder="1" applyAlignment="1" applyProtection="1">
      <alignment horizontal="center" vertical="center" shrinkToFit="1"/>
      <protection/>
    </xf>
    <xf numFmtId="0" fontId="1" fillId="0" borderId="56" xfId="0" applyFont="1" applyBorder="1" applyAlignment="1" applyProtection="1">
      <alignment horizontal="center" vertical="center"/>
      <protection/>
    </xf>
    <xf numFmtId="0" fontId="0" fillId="0" borderId="16" xfId="0" applyNumberFormat="1" applyFont="1" applyFill="1" applyBorder="1" applyAlignment="1" applyProtection="1">
      <alignment vertical="center" shrinkToFit="1"/>
      <protection/>
    </xf>
    <xf numFmtId="0" fontId="0" fillId="0" borderId="17" xfId="0" applyNumberFormat="1" applyFont="1" applyFill="1" applyBorder="1" applyAlignment="1" applyProtection="1">
      <alignment vertical="center" shrinkToFit="1"/>
      <protection/>
    </xf>
    <xf numFmtId="0" fontId="0" fillId="0" borderId="18" xfId="0" applyNumberFormat="1" applyFont="1" applyFill="1" applyBorder="1" applyAlignment="1" applyProtection="1">
      <alignment vertical="center" shrinkToFit="1"/>
      <protection/>
    </xf>
    <xf numFmtId="0" fontId="0" fillId="0" borderId="57" xfId="0" applyNumberFormat="1" applyFont="1" applyFill="1" applyBorder="1" applyAlignment="1" applyProtection="1">
      <alignment vertical="center" shrinkToFit="1"/>
      <protection/>
    </xf>
    <xf numFmtId="0" fontId="0" fillId="0" borderId="58" xfId="0" applyNumberFormat="1" applyFont="1" applyFill="1" applyBorder="1" applyAlignment="1" applyProtection="1">
      <alignment vertical="center" shrinkToFit="1"/>
      <protection/>
    </xf>
    <xf numFmtId="0" fontId="0" fillId="0" borderId="59" xfId="0" applyNumberFormat="1" applyFont="1" applyFill="1" applyBorder="1" applyAlignment="1" applyProtection="1">
      <alignment vertical="center" shrinkToFit="1"/>
      <protection/>
    </xf>
    <xf numFmtId="0" fontId="5" fillId="0" borderId="28" xfId="0" applyNumberFormat="1" applyFont="1" applyFill="1" applyBorder="1" applyAlignment="1" applyProtection="1">
      <alignment horizontal="center" vertical="center" shrinkToFit="1"/>
      <protection/>
    </xf>
    <xf numFmtId="0" fontId="5" fillId="0" borderId="29" xfId="0" applyNumberFormat="1" applyFont="1" applyFill="1" applyBorder="1" applyAlignment="1" applyProtection="1">
      <alignment horizontal="center" vertical="center" shrinkToFit="1"/>
      <protection/>
    </xf>
    <xf numFmtId="0" fontId="5" fillId="0" borderId="30" xfId="0" applyNumberFormat="1"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0" fillId="0" borderId="0" xfId="0" applyNumberFormat="1" applyFont="1" applyFill="1" applyBorder="1" applyAlignment="1" applyProtection="1">
      <alignment vertical="center" shrinkToFit="1"/>
      <protection/>
    </xf>
    <xf numFmtId="0" fontId="0" fillId="0" borderId="0" xfId="48" applyNumberFormat="1" applyFont="1" applyFill="1" applyBorder="1" applyAlignment="1" applyProtection="1">
      <alignment vertical="center" shrinkToFit="1"/>
      <protection/>
    </xf>
    <xf numFmtId="0" fontId="0" fillId="0" borderId="0" xfId="0" applyFont="1" applyBorder="1" applyAlignment="1" applyProtection="1">
      <alignment vertical="center" shrinkToFit="1"/>
      <protection/>
    </xf>
    <xf numFmtId="0" fontId="0" fillId="0" borderId="0" xfId="0" applyFont="1" applyFill="1" applyBorder="1" applyAlignment="1" applyProtection="1">
      <alignment horizontal="center" vertical="center"/>
      <protection/>
    </xf>
    <xf numFmtId="177"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7" fontId="0" fillId="0" borderId="0" xfId="48" applyNumberFormat="1" applyFont="1" applyFill="1" applyBorder="1" applyAlignment="1" applyProtection="1">
      <alignment vertical="center"/>
      <protection/>
    </xf>
    <xf numFmtId="49" fontId="0" fillId="0" borderId="0" xfId="0" applyNumberFormat="1" applyFont="1" applyAlignment="1" applyProtection="1">
      <alignment horizontal="right" vertical="center"/>
      <protection/>
    </xf>
    <xf numFmtId="0" fontId="0" fillId="0" borderId="0" xfId="0" applyFont="1" applyFill="1" applyBorder="1" applyAlignment="1" applyProtection="1">
      <alignment vertical="center"/>
      <protection/>
    </xf>
    <xf numFmtId="0" fontId="0" fillId="0" borderId="42" xfId="0" applyFont="1" applyFill="1" applyBorder="1" applyAlignment="1" applyProtection="1">
      <alignment horizontal="center" vertical="center"/>
      <protection/>
    </xf>
    <xf numFmtId="0" fontId="0" fillId="0" borderId="0" xfId="0" applyFont="1" applyAlignment="1" applyProtection="1">
      <alignment/>
      <protection/>
    </xf>
    <xf numFmtId="0" fontId="5" fillId="0" borderId="0" xfId="0" applyFont="1" applyAlignment="1" applyProtection="1">
      <alignment/>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30" fillId="0" borderId="0" xfId="0" applyFont="1" applyAlignment="1" applyProtection="1">
      <alignment horizontal="left" vertical="center" indent="1"/>
      <protection/>
    </xf>
    <xf numFmtId="0" fontId="30" fillId="0" borderId="0" xfId="0" applyFont="1" applyAlignment="1" applyProtection="1">
      <alignment horizontal="left" vertical="center" indent="2"/>
      <protection/>
    </xf>
    <xf numFmtId="0" fontId="30" fillId="0" borderId="0" xfId="0" applyFont="1" applyAlignment="1" applyProtection="1">
      <alignment vertical="center"/>
      <protection/>
    </xf>
    <xf numFmtId="0" fontId="31" fillId="0" borderId="0" xfId="0" applyFont="1" applyAlignment="1" applyProtection="1">
      <alignment vertical="center"/>
      <protection/>
    </xf>
    <xf numFmtId="0" fontId="30" fillId="0" borderId="0" xfId="0" applyFont="1" applyAlignment="1" applyProtection="1">
      <alignment vertical="top"/>
      <protection/>
    </xf>
    <xf numFmtId="0" fontId="28" fillId="0" borderId="0" xfId="0" applyFont="1" applyAlignment="1" applyProtection="1">
      <alignment vertical="center"/>
      <protection/>
    </xf>
    <xf numFmtId="0" fontId="0" fillId="0" borderId="43" xfId="0" applyFont="1" applyBorder="1" applyAlignment="1" applyProtection="1">
      <alignment vertical="center" shrinkToFit="1"/>
      <protection/>
    </xf>
    <xf numFmtId="0" fontId="0" fillId="0" borderId="60"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32" fillId="0" borderId="61" xfId="0" applyFont="1" applyFill="1" applyBorder="1" applyAlignment="1" applyProtection="1">
      <alignment horizontal="center" vertical="center" wrapText="1"/>
      <protection/>
    </xf>
    <xf numFmtId="0" fontId="0" fillId="0" borderId="62"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25" fillId="0" borderId="0" xfId="0" applyFont="1" applyBorder="1" applyAlignment="1" applyProtection="1">
      <alignment horizontal="center" vertical="center" shrinkToFit="1"/>
      <protection/>
    </xf>
    <xf numFmtId="0" fontId="0" fillId="0" borderId="63"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5" fillId="0" borderId="0" xfId="0" applyFont="1" applyBorder="1" applyAlignment="1" applyProtection="1">
      <alignment horizontal="center" vertical="center" shrinkToFit="1"/>
      <protection/>
    </xf>
    <xf numFmtId="0" fontId="1" fillId="0" borderId="0" xfId="0" applyFont="1" applyAlignment="1" applyProtection="1">
      <alignment vertical="center"/>
      <protection/>
    </xf>
    <xf numFmtId="0" fontId="0" fillId="0" borderId="64"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5" fillId="0" borderId="0" xfId="0" applyFont="1" applyFill="1" applyBorder="1" applyAlignment="1" applyProtection="1">
      <alignment horizontal="center" vertical="center" shrinkToFit="1"/>
      <protection/>
    </xf>
    <xf numFmtId="0" fontId="33"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66" xfId="0" applyFont="1" applyBorder="1" applyAlignment="1" applyProtection="1">
      <alignment horizontal="center" vertical="center"/>
      <protection/>
    </xf>
    <xf numFmtId="0" fontId="0" fillId="0" borderId="67" xfId="0" applyFont="1" applyBorder="1" applyAlignment="1" applyProtection="1">
      <alignment horizontal="center" vertical="center"/>
      <protection/>
    </xf>
    <xf numFmtId="0" fontId="0" fillId="0" borderId="68" xfId="0" applyFont="1" applyBorder="1" applyAlignment="1" applyProtection="1">
      <alignment horizontal="center" vertical="center"/>
      <protection/>
    </xf>
    <xf numFmtId="0" fontId="0" fillId="0" borderId="69" xfId="0" applyFont="1" applyBorder="1" applyAlignment="1" applyProtection="1">
      <alignment vertical="center"/>
      <protection/>
    </xf>
    <xf numFmtId="0" fontId="0" fillId="0" borderId="70" xfId="0" applyFont="1" applyFill="1" applyBorder="1" applyAlignment="1" applyProtection="1">
      <alignment vertical="center" shrinkToFit="1"/>
      <protection/>
    </xf>
    <xf numFmtId="0" fontId="0" fillId="0" borderId="71" xfId="0" applyFill="1" applyBorder="1" applyAlignment="1" applyProtection="1">
      <alignment vertical="center" shrinkToFit="1"/>
      <protection/>
    </xf>
    <xf numFmtId="0" fontId="0" fillId="0" borderId="0" xfId="0" applyFill="1" applyBorder="1" applyAlignment="1" applyProtection="1">
      <alignment vertical="center" shrinkToFit="1"/>
      <protection/>
    </xf>
    <xf numFmtId="0" fontId="33" fillId="0" borderId="0" xfId="0" applyNumberFormat="1" applyFont="1" applyFill="1" applyAlignment="1" applyProtection="1">
      <alignment vertical="center"/>
      <protection/>
    </xf>
    <xf numFmtId="178" fontId="26" fillId="0" borderId="0" xfId="0" applyNumberFormat="1" applyFont="1" applyBorder="1" applyAlignment="1" applyProtection="1">
      <alignment horizontal="center" vertical="center" shrinkToFit="1"/>
      <protection/>
    </xf>
    <xf numFmtId="178" fontId="26" fillId="0" borderId="0" xfId="0" applyNumberFormat="1" applyFont="1" applyBorder="1" applyAlignment="1" applyProtection="1">
      <alignment vertical="center" shrinkToFit="1"/>
      <protection/>
    </xf>
    <xf numFmtId="0" fontId="0" fillId="0" borderId="0" xfId="0" applyBorder="1" applyAlignment="1" applyProtection="1">
      <alignment vertical="center" shrinkToFit="1"/>
      <protection/>
    </xf>
    <xf numFmtId="178" fontId="0" fillId="0" borderId="0" xfId="0" applyNumberFormat="1" applyFont="1" applyBorder="1" applyAlignment="1" applyProtection="1">
      <alignment horizontal="center" vertical="center" shrinkToFit="1"/>
      <protection/>
    </xf>
    <xf numFmtId="178" fontId="0" fillId="0" borderId="0" xfId="0" applyNumberFormat="1" applyFont="1" applyBorder="1" applyAlignment="1" applyProtection="1">
      <alignment vertical="center" shrinkToFit="1"/>
      <protection/>
    </xf>
    <xf numFmtId="0" fontId="0" fillId="0" borderId="0" xfId="0" applyFill="1" applyAlignment="1" applyProtection="1">
      <alignment horizontal="right" vertical="center"/>
      <protection/>
    </xf>
    <xf numFmtId="0" fontId="0" fillId="0" borderId="0" xfId="0" applyAlignment="1" applyProtection="1">
      <alignment horizontal="right" vertical="center"/>
      <protection/>
    </xf>
    <xf numFmtId="0" fontId="0" fillId="0" borderId="72" xfId="0" applyFont="1" applyBorder="1" applyAlignment="1" applyProtection="1">
      <alignment horizontal="center" shrinkToFit="1"/>
      <protection/>
    </xf>
    <xf numFmtId="0" fontId="1" fillId="0" borderId="68" xfId="0" applyFont="1" applyBorder="1" applyAlignment="1" applyProtection="1">
      <alignment horizontal="center" vertical="top" shrinkToFit="1"/>
      <protection/>
    </xf>
    <xf numFmtId="0" fontId="5" fillId="0" borderId="45" xfId="0" applyFont="1" applyBorder="1" applyAlignment="1" applyProtection="1">
      <alignment vertical="center"/>
      <protection/>
    </xf>
    <xf numFmtId="0" fontId="5" fillId="0" borderId="52" xfId="0" applyFont="1" applyBorder="1" applyAlignment="1" applyProtection="1">
      <alignment vertical="center"/>
      <protection/>
    </xf>
    <xf numFmtId="0" fontId="5" fillId="0" borderId="48" xfId="0" applyFont="1" applyBorder="1" applyAlignment="1" applyProtection="1">
      <alignment vertical="center"/>
      <protection/>
    </xf>
    <xf numFmtId="0" fontId="5" fillId="0" borderId="10" xfId="0" applyNumberFormat="1" applyFont="1" applyFill="1" applyBorder="1" applyAlignment="1" applyProtection="1">
      <alignment horizontal="center" vertical="center" shrinkToFit="1"/>
      <protection/>
    </xf>
    <xf numFmtId="0" fontId="0" fillId="0" borderId="41" xfId="0" applyFont="1" applyBorder="1" applyAlignment="1" applyProtection="1">
      <alignment vertical="center"/>
      <protection/>
    </xf>
    <xf numFmtId="0" fontId="5" fillId="0" borderId="41" xfId="0" applyNumberFormat="1" applyFont="1" applyFill="1" applyBorder="1" applyAlignment="1" applyProtection="1">
      <alignment horizontal="center" vertical="center" shrinkToFit="1"/>
      <protection/>
    </xf>
    <xf numFmtId="0" fontId="5" fillId="0" borderId="50" xfId="0" applyFont="1" applyBorder="1" applyAlignment="1" applyProtection="1">
      <alignment vertical="center"/>
      <protection/>
    </xf>
    <xf numFmtId="0" fontId="5" fillId="0" borderId="73" xfId="0" applyFont="1" applyBorder="1" applyAlignment="1" applyProtection="1">
      <alignment vertical="center"/>
      <protection/>
    </xf>
    <xf numFmtId="0" fontId="0" fillId="0" borderId="10" xfId="0" applyFont="1" applyFill="1" applyBorder="1" applyAlignment="1" applyProtection="1">
      <alignment vertical="center"/>
      <protection/>
    </xf>
    <xf numFmtId="0" fontId="5" fillId="0" borderId="48" xfId="0" applyFont="1" applyFill="1" applyBorder="1" applyAlignment="1" applyProtection="1">
      <alignment vertical="center"/>
      <protection/>
    </xf>
    <xf numFmtId="0" fontId="5" fillId="0" borderId="11" xfId="0" applyNumberFormat="1" applyFont="1" applyFill="1" applyBorder="1" applyAlignment="1" applyProtection="1">
      <alignment horizontal="center" vertical="center" shrinkToFit="1"/>
      <protection/>
    </xf>
    <xf numFmtId="0" fontId="5" fillId="0" borderId="45" xfId="0" applyFont="1" applyFill="1" applyBorder="1" applyAlignment="1" applyProtection="1">
      <alignment vertical="center"/>
      <protection/>
    </xf>
    <xf numFmtId="0" fontId="5" fillId="0" borderId="0" xfId="0" applyFont="1" applyAlignment="1" applyProtection="1">
      <alignment horizontal="right"/>
      <protection/>
    </xf>
    <xf numFmtId="0" fontId="5" fillId="0" borderId="0" xfId="0" applyFont="1" applyAlignment="1" applyProtection="1">
      <alignment vertical="top"/>
      <protection/>
    </xf>
    <xf numFmtId="0" fontId="0" fillId="0" borderId="0" xfId="0" applyFont="1" applyAlignment="1" applyProtection="1">
      <alignment vertical="center"/>
      <protection/>
    </xf>
    <xf numFmtId="0" fontId="0" fillId="0" borderId="0" xfId="0" applyFont="1" applyAlignment="1" applyProtection="1">
      <alignment horizontal="distributed" vertical="center" shrinkToFit="1"/>
      <protection/>
    </xf>
    <xf numFmtId="0" fontId="0" fillId="0" borderId="0" xfId="0" applyAlignment="1" applyProtection="1">
      <alignment horizontal="distributed" vertical="center" shrinkToFit="1"/>
      <protection/>
    </xf>
    <xf numFmtId="0" fontId="0" fillId="7" borderId="42" xfId="0" applyFont="1" applyFill="1" applyBorder="1" applyAlignment="1" applyProtection="1">
      <alignment vertical="center"/>
      <protection locked="0"/>
    </xf>
    <xf numFmtId="0" fontId="0" fillId="7" borderId="43" xfId="0" applyFont="1" applyFill="1" applyBorder="1" applyAlignment="1" applyProtection="1">
      <alignment vertical="center"/>
      <protection locked="0"/>
    </xf>
    <xf numFmtId="0" fontId="0" fillId="0" borderId="74" xfId="0" applyFont="1" applyBorder="1" applyAlignment="1" applyProtection="1">
      <alignment horizontal="center" vertical="center" shrinkToFit="1"/>
      <protection/>
    </xf>
    <xf numFmtId="0" fontId="0" fillId="0" borderId="43" xfId="0" applyFont="1" applyBorder="1" applyAlignment="1" applyProtection="1">
      <alignment horizontal="center" vertical="center" shrinkToFit="1"/>
      <protection/>
    </xf>
    <xf numFmtId="0" fontId="0" fillId="0" borderId="75" xfId="0" applyFont="1" applyBorder="1" applyAlignment="1" applyProtection="1">
      <alignment vertical="center" shrinkToFit="1"/>
      <protection/>
    </xf>
    <xf numFmtId="0" fontId="0" fillId="0" borderId="76" xfId="0" applyFont="1" applyBorder="1" applyAlignment="1" applyProtection="1">
      <alignment horizontal="center" vertical="center" shrinkToFit="1"/>
      <protection/>
    </xf>
    <xf numFmtId="0" fontId="0" fillId="0" borderId="43" xfId="0" applyBorder="1" applyAlignment="1" applyProtection="1">
      <alignment horizontal="center" vertical="center" shrinkToFit="1"/>
      <protection/>
    </xf>
    <xf numFmtId="0" fontId="0" fillId="0" borderId="76" xfId="0" applyBorder="1" applyAlignment="1" applyProtection="1">
      <alignment horizontal="center" vertical="center" shrinkToFit="1"/>
      <protection/>
    </xf>
    <xf numFmtId="176" fontId="26" fillId="7" borderId="38" xfId="0" applyNumberFormat="1" applyFont="1" applyFill="1" applyBorder="1" applyAlignment="1" applyProtection="1">
      <alignment horizontal="center" vertical="center"/>
      <protection locked="0"/>
    </xf>
    <xf numFmtId="176" fontId="26" fillId="7" borderId="11" xfId="0" applyNumberFormat="1" applyFont="1" applyFill="1" applyBorder="1" applyAlignment="1" applyProtection="1">
      <alignment horizontal="center" vertical="center"/>
      <protection locked="0"/>
    </xf>
    <xf numFmtId="176" fontId="26" fillId="7" borderId="77" xfId="0" applyNumberFormat="1" applyFont="1" applyFill="1" applyBorder="1" applyAlignment="1" applyProtection="1">
      <alignment horizontal="center" vertical="center"/>
      <protection locked="0"/>
    </xf>
    <xf numFmtId="176" fontId="26" fillId="7" borderId="10" xfId="0" applyNumberFormat="1" applyFont="1" applyFill="1" applyBorder="1" applyAlignment="1" applyProtection="1">
      <alignment horizontal="center" vertical="center"/>
      <protection locked="0"/>
    </xf>
    <xf numFmtId="176" fontId="26" fillId="7" borderId="78" xfId="0" applyNumberFormat="1" applyFont="1" applyFill="1" applyBorder="1" applyAlignment="1" applyProtection="1">
      <alignment horizontal="center" vertical="center"/>
      <protection locked="0"/>
    </xf>
    <xf numFmtId="176" fontId="26" fillId="7" borderId="42"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73" xfId="0" applyFont="1" applyBorder="1" applyAlignment="1" applyProtection="1">
      <alignment horizontal="center" vertical="center" shrinkToFit="1"/>
      <protection/>
    </xf>
    <xf numFmtId="0" fontId="0" fillId="0" borderId="74"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80" xfId="0" applyFont="1" applyFill="1" applyBorder="1" applyAlignment="1" applyProtection="1">
      <alignment horizontal="center" vertical="center"/>
      <protection/>
    </xf>
    <xf numFmtId="0" fontId="0" fillId="0" borderId="81" xfId="0" applyFont="1" applyFill="1" applyBorder="1" applyAlignment="1" applyProtection="1">
      <alignment shrinkToFit="1"/>
      <protection/>
    </xf>
    <xf numFmtId="0" fontId="0" fillId="0" borderId="73" xfId="0" applyFont="1" applyBorder="1" applyAlignment="1" applyProtection="1">
      <alignment vertical="center" shrinkToFit="1"/>
      <protection/>
    </xf>
    <xf numFmtId="0" fontId="0" fillId="0" borderId="82" xfId="0" applyFont="1" applyFill="1" applyBorder="1" applyAlignment="1" applyProtection="1">
      <alignment horizontal="center" vertical="top" shrinkToFit="1"/>
      <protection/>
    </xf>
    <xf numFmtId="0" fontId="0" fillId="0" borderId="83" xfId="0" applyFont="1" applyFill="1" applyBorder="1" applyAlignment="1" applyProtection="1">
      <alignment horizontal="center" vertical="top" shrinkToFit="1"/>
      <protection/>
    </xf>
    <xf numFmtId="0" fontId="0" fillId="0" borderId="84" xfId="0" applyFont="1" applyBorder="1" applyAlignment="1" applyProtection="1">
      <alignment horizontal="center" vertical="center" shrinkToFit="1"/>
      <protection/>
    </xf>
    <xf numFmtId="0" fontId="0" fillId="0" borderId="82" xfId="0" applyFont="1" applyFill="1" applyBorder="1" applyAlignment="1" applyProtection="1">
      <alignment horizontal="center" vertical="center"/>
      <protection/>
    </xf>
    <xf numFmtId="0" fontId="0" fillId="0" borderId="85" xfId="0" applyFont="1" applyBorder="1" applyAlignment="1" applyProtection="1">
      <alignment horizontal="center" vertical="center"/>
      <protection/>
    </xf>
    <xf numFmtId="0" fontId="0" fillId="0" borderId="86" xfId="0" applyFont="1" applyFill="1" applyBorder="1" applyAlignment="1" applyProtection="1">
      <alignment horizontal="center" vertical="top" shrinkToFit="1"/>
      <protection/>
    </xf>
    <xf numFmtId="0" fontId="0" fillId="0" borderId="84" xfId="0" applyFont="1" applyBorder="1" applyAlignment="1" applyProtection="1">
      <alignment vertical="center" shrinkToFit="1"/>
      <protection/>
    </xf>
    <xf numFmtId="49" fontId="0" fillId="0" borderId="87" xfId="0" applyNumberFormat="1" applyFont="1" applyFill="1" applyBorder="1" applyAlignment="1" applyProtection="1">
      <alignment horizontal="center" vertical="center" shrinkToFit="1"/>
      <protection/>
    </xf>
    <xf numFmtId="49" fontId="0" fillId="0" borderId="88" xfId="0" applyNumberFormat="1" applyFont="1" applyFill="1" applyBorder="1" applyAlignment="1" applyProtection="1">
      <alignment horizontal="center" vertical="center" shrinkToFit="1"/>
      <protection/>
    </xf>
    <xf numFmtId="0" fontId="0" fillId="0" borderId="89" xfId="0" applyFont="1" applyBorder="1" applyAlignment="1" applyProtection="1">
      <alignment horizontal="center" vertical="center" shrinkToFit="1"/>
      <protection/>
    </xf>
    <xf numFmtId="38" fontId="0" fillId="0" borderId="90" xfId="48" applyFont="1" applyFill="1" applyBorder="1" applyAlignment="1" applyProtection="1">
      <alignment vertical="center" shrinkToFit="1"/>
      <protection/>
    </xf>
    <xf numFmtId="0" fontId="0" fillId="0" borderId="91" xfId="0" applyFont="1" applyBorder="1" applyAlignment="1" applyProtection="1">
      <alignment vertical="center" shrinkToFit="1"/>
      <protection/>
    </xf>
    <xf numFmtId="38" fontId="0" fillId="0" borderId="35" xfId="48" applyFont="1" applyFill="1" applyBorder="1" applyAlignment="1" applyProtection="1">
      <alignment vertical="center" shrinkToFit="1"/>
      <protection/>
    </xf>
    <xf numFmtId="0" fontId="0" fillId="0" borderId="92" xfId="0" applyFont="1" applyBorder="1" applyAlignment="1" applyProtection="1">
      <alignment vertical="center" shrinkToFit="1"/>
      <protection/>
    </xf>
    <xf numFmtId="38" fontId="0" fillId="0" borderId="93" xfId="48" applyFont="1" applyFill="1" applyBorder="1" applyAlignment="1" applyProtection="1">
      <alignment vertical="center" shrinkToFit="1"/>
      <protection/>
    </xf>
    <xf numFmtId="38" fontId="0" fillId="0" borderId="94" xfId="48" applyFont="1" applyFill="1" applyBorder="1" applyAlignment="1" applyProtection="1">
      <alignment vertical="center" shrinkToFit="1"/>
      <protection/>
    </xf>
    <xf numFmtId="49" fontId="0" fillId="0" borderId="95" xfId="0" applyNumberFormat="1" applyFont="1" applyFill="1" applyBorder="1" applyAlignment="1" applyProtection="1">
      <alignment horizontal="center" vertical="center" shrinkToFit="1"/>
      <protection/>
    </xf>
    <xf numFmtId="0" fontId="0" fillId="0" borderId="96" xfId="0" applyFont="1" applyBorder="1" applyAlignment="1" applyProtection="1">
      <alignment horizontal="center" vertical="center" shrinkToFit="1"/>
      <protection/>
    </xf>
    <xf numFmtId="0" fontId="0" fillId="0" borderId="97" xfId="0" applyFont="1" applyBorder="1" applyAlignment="1" applyProtection="1">
      <alignment horizontal="center" vertical="center" shrinkToFit="1"/>
      <protection/>
    </xf>
    <xf numFmtId="38" fontId="0" fillId="0" borderId="82" xfId="48" applyFont="1" applyFill="1" applyBorder="1" applyAlignment="1" applyProtection="1">
      <alignment vertical="center" shrinkToFit="1"/>
      <protection/>
    </xf>
    <xf numFmtId="0" fontId="0" fillId="0" borderId="85" xfId="0" applyFont="1" applyBorder="1" applyAlignment="1" applyProtection="1">
      <alignment vertical="center" shrinkToFit="1"/>
      <protection/>
    </xf>
    <xf numFmtId="49" fontId="0" fillId="0" borderId="98" xfId="0" applyNumberFormat="1" applyFont="1" applyFill="1"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0" fontId="0" fillId="0" borderId="99" xfId="0" applyBorder="1" applyAlignment="1" applyProtection="1">
      <alignment horizontal="center" vertical="center" shrinkToFit="1"/>
      <protection/>
    </xf>
    <xf numFmtId="0" fontId="0" fillId="0" borderId="100" xfId="0" applyBorder="1" applyAlignment="1" applyProtection="1">
      <alignment horizontal="center" vertical="center" shrinkToFit="1"/>
      <protection/>
    </xf>
    <xf numFmtId="49" fontId="0" fillId="0" borderId="101" xfId="0" applyNumberFormat="1" applyFont="1" applyFill="1" applyBorder="1" applyAlignment="1" applyProtection="1">
      <alignment horizontal="center" vertical="center" shrinkToFit="1"/>
      <protection/>
    </xf>
    <xf numFmtId="49" fontId="0" fillId="0" borderId="102" xfId="0" applyNumberFormat="1" applyFont="1" applyFill="1" applyBorder="1" applyAlignment="1" applyProtection="1">
      <alignment horizontal="center" vertical="center" shrinkToFit="1"/>
      <protection/>
    </xf>
    <xf numFmtId="0" fontId="0" fillId="0" borderId="103" xfId="0" applyFont="1" applyBorder="1" applyAlignment="1" applyProtection="1">
      <alignment horizontal="center" vertical="center" shrinkToFit="1"/>
      <protection/>
    </xf>
    <xf numFmtId="38" fontId="0" fillId="0" borderId="104" xfId="48" applyFont="1" applyFill="1" applyBorder="1" applyAlignment="1" applyProtection="1">
      <alignment vertical="center" shrinkToFit="1"/>
      <protection/>
    </xf>
    <xf numFmtId="0" fontId="0" fillId="0" borderId="105" xfId="0" applyFont="1" applyBorder="1" applyAlignment="1" applyProtection="1">
      <alignment vertical="center" shrinkToFit="1"/>
      <protection/>
    </xf>
    <xf numFmtId="178" fontId="36" fillId="0" borderId="106" xfId="48" applyNumberFormat="1" applyFont="1" applyFill="1" applyBorder="1" applyAlignment="1" applyProtection="1">
      <alignment horizontal="center" vertical="center" shrinkToFit="1"/>
      <protection/>
    </xf>
    <xf numFmtId="178" fontId="36" fillId="0" borderId="107" xfId="48" applyNumberFormat="1" applyFont="1" applyFill="1" applyBorder="1" applyAlignment="1" applyProtection="1">
      <alignment horizontal="center" vertical="center" shrinkToFit="1"/>
      <protection/>
    </xf>
    <xf numFmtId="49" fontId="0" fillId="0" borderId="90" xfId="0" applyNumberFormat="1" applyFont="1" applyFill="1" applyBorder="1" applyAlignment="1" applyProtection="1">
      <alignment horizontal="center" vertical="center" shrinkToFit="1"/>
      <protection/>
    </xf>
    <xf numFmtId="49" fontId="37" fillId="0" borderId="35" xfId="0" applyNumberFormat="1" applyFont="1" applyFill="1" applyBorder="1" applyAlignment="1" applyProtection="1">
      <alignment horizontal="center" vertical="center" shrinkToFit="1"/>
      <protection/>
    </xf>
    <xf numFmtId="0" fontId="0" fillId="0" borderId="48" xfId="0" applyFont="1" applyBorder="1" applyAlignment="1" applyProtection="1">
      <alignment horizontal="center" vertical="center" shrinkToFit="1"/>
      <protection/>
    </xf>
    <xf numFmtId="38" fontId="37" fillId="0" borderId="35" xfId="48" applyFont="1" applyFill="1" applyBorder="1" applyAlignment="1" applyProtection="1">
      <alignment horizontal="center" vertical="center" shrinkToFit="1"/>
      <protection/>
    </xf>
    <xf numFmtId="0" fontId="0" fillId="0" borderId="35" xfId="0" applyFont="1" applyFill="1" applyBorder="1" applyAlignment="1" applyProtection="1">
      <alignment horizontal="center" vertical="center" shrinkToFit="1"/>
      <protection/>
    </xf>
    <xf numFmtId="0" fontId="0" fillId="0" borderId="96" xfId="0" applyFont="1" applyFill="1" applyBorder="1" applyAlignment="1" applyProtection="1">
      <alignment horizontal="center" vertical="center" shrinkToFit="1"/>
      <protection/>
    </xf>
    <xf numFmtId="0" fontId="0" fillId="0" borderId="108" xfId="0" applyFont="1" applyFill="1" applyBorder="1" applyAlignment="1" applyProtection="1">
      <alignment horizontal="center" vertical="center" shrinkToFit="1"/>
      <protection/>
    </xf>
    <xf numFmtId="0" fontId="0" fillId="0" borderId="109" xfId="0" applyFont="1" applyFill="1" applyBorder="1" applyAlignment="1" applyProtection="1">
      <alignment horizontal="center" vertical="center" shrinkToFit="1"/>
      <protection/>
    </xf>
    <xf numFmtId="0" fontId="0" fillId="0" borderId="110" xfId="0" applyFont="1" applyBorder="1" applyAlignment="1" applyProtection="1">
      <alignment horizontal="center" vertical="center" shrinkToFit="1"/>
      <protection/>
    </xf>
    <xf numFmtId="0" fontId="0" fillId="0" borderId="108" xfId="48" applyNumberFormat="1" applyFont="1" applyFill="1" applyBorder="1" applyAlignment="1" applyProtection="1">
      <alignment vertical="center" shrinkToFit="1"/>
      <protection/>
    </xf>
    <xf numFmtId="0" fontId="0" fillId="0" borderId="111" xfId="0" applyFont="1" applyBorder="1" applyAlignment="1" applyProtection="1">
      <alignment vertical="center" shrinkToFit="1"/>
      <protection/>
    </xf>
    <xf numFmtId="0" fontId="0" fillId="0" borderId="112" xfId="0" applyFont="1" applyFill="1" applyBorder="1" applyAlignment="1" applyProtection="1">
      <alignment horizontal="center" vertical="center" shrinkToFit="1"/>
      <protection/>
    </xf>
    <xf numFmtId="0" fontId="0" fillId="0" borderId="113" xfId="0" applyFont="1" applyBorder="1" applyAlignment="1" applyProtection="1">
      <alignment vertical="center" shrinkToFit="1"/>
      <protection/>
    </xf>
    <xf numFmtId="38" fontId="0" fillId="0" borderId="114" xfId="48" applyFont="1" applyFill="1" applyBorder="1" applyAlignment="1" applyProtection="1">
      <alignment vertical="center" shrinkToFit="1"/>
      <protection/>
    </xf>
    <xf numFmtId="0" fontId="0" fillId="0" borderId="115" xfId="0" applyFont="1" applyBorder="1" applyAlignment="1" applyProtection="1">
      <alignment vertical="center" shrinkToFit="1"/>
      <protection/>
    </xf>
    <xf numFmtId="0" fontId="0" fillId="0" borderId="116" xfId="0" applyFont="1" applyFill="1" applyBorder="1" applyAlignment="1" applyProtection="1">
      <alignment horizontal="center" vertical="center"/>
      <protection/>
    </xf>
    <xf numFmtId="0" fontId="0" fillId="0" borderId="117" xfId="0" applyFont="1" applyBorder="1" applyAlignment="1" applyProtection="1">
      <alignment horizontal="center" vertical="center"/>
      <protection/>
    </xf>
    <xf numFmtId="38" fontId="0" fillId="0" borderId="118" xfId="48" applyFont="1" applyFill="1" applyBorder="1" applyAlignment="1" applyProtection="1">
      <alignment vertical="center" shrinkToFit="1"/>
      <protection/>
    </xf>
    <xf numFmtId="0" fontId="0" fillId="0" borderId="119" xfId="0" applyFont="1" applyBorder="1" applyAlignment="1" applyProtection="1">
      <alignment vertical="center" shrinkToFit="1"/>
      <protection/>
    </xf>
    <xf numFmtId="0" fontId="0" fillId="0" borderId="43" xfId="0" applyFill="1" applyBorder="1" applyAlignment="1" applyProtection="1">
      <alignment horizontal="center" vertical="center" shrinkToFit="1"/>
      <protection/>
    </xf>
    <xf numFmtId="0" fontId="0" fillId="0" borderId="43" xfId="0" applyFill="1" applyBorder="1" applyAlignment="1" applyProtection="1">
      <alignment vertical="center" shrinkToFit="1"/>
      <protection/>
    </xf>
    <xf numFmtId="0" fontId="0" fillId="0" borderId="76" xfId="0" applyFill="1" applyBorder="1" applyAlignment="1" applyProtection="1">
      <alignment vertical="center" shrinkToFit="1"/>
      <protection/>
    </xf>
    <xf numFmtId="0" fontId="0" fillId="0" borderId="35" xfId="0" applyFill="1" applyBorder="1" applyAlignment="1" applyProtection="1">
      <alignment horizontal="center" vertical="center" shrinkToFit="1"/>
      <protection/>
    </xf>
    <xf numFmtId="0" fontId="0" fillId="0" borderId="43" xfId="0" applyFont="1" applyBorder="1" applyAlignment="1" applyProtection="1">
      <alignment vertical="center" shrinkToFit="1"/>
      <protection/>
    </xf>
    <xf numFmtId="0" fontId="0" fillId="0" borderId="74" xfId="0" applyFont="1" applyBorder="1" applyAlignment="1" applyProtection="1">
      <alignment vertical="center" shrinkToFit="1"/>
      <protection/>
    </xf>
    <xf numFmtId="0" fontId="0" fillId="0" borderId="76" xfId="0" applyFont="1" applyBorder="1" applyAlignment="1" applyProtection="1">
      <alignment vertical="center" shrinkToFit="1"/>
      <protection/>
    </xf>
    <xf numFmtId="179" fontId="5" fillId="0" borderId="74" xfId="0" applyNumberFormat="1" applyFont="1" applyFill="1" applyBorder="1" applyAlignment="1" applyProtection="1">
      <alignment horizontal="center" vertical="center" shrinkToFit="1"/>
      <protection/>
    </xf>
    <xf numFmtId="0" fontId="5" fillId="0" borderId="43" xfId="0" applyFont="1" applyBorder="1" applyAlignment="1" applyProtection="1">
      <alignment horizontal="center" vertical="center" shrinkToFit="1"/>
      <protection/>
    </xf>
    <xf numFmtId="0" fontId="5" fillId="0" borderId="76" xfId="0" applyFont="1" applyBorder="1" applyAlignment="1" applyProtection="1">
      <alignment horizontal="center" vertical="center" shrinkToFit="1"/>
      <protection/>
    </xf>
    <xf numFmtId="180" fontId="26" fillId="0" borderId="74" xfId="0" applyNumberFormat="1" applyFont="1" applyBorder="1" applyAlignment="1" applyProtection="1">
      <alignment horizontal="center" vertical="center" shrinkToFit="1"/>
      <protection/>
    </xf>
    <xf numFmtId="180" fontId="26" fillId="0" borderId="43" xfId="0" applyNumberFormat="1" applyFont="1" applyBorder="1" applyAlignment="1" applyProtection="1">
      <alignment horizontal="center" vertical="center" shrinkToFit="1"/>
      <protection/>
    </xf>
    <xf numFmtId="180" fontId="26" fillId="0" borderId="76" xfId="0" applyNumberFormat="1" applyFont="1" applyBorder="1" applyAlignment="1" applyProtection="1">
      <alignment horizontal="center" vertical="center" shrinkToFit="1"/>
      <protection/>
    </xf>
    <xf numFmtId="0" fontId="0" fillId="0" borderId="34" xfId="0" applyFont="1" applyBorder="1" applyAlignment="1" applyProtection="1">
      <alignment vertical="center" shrinkToFit="1"/>
      <protection/>
    </xf>
    <xf numFmtId="0" fontId="0" fillId="0" borderId="11" xfId="0" applyFont="1" applyBorder="1" applyAlignment="1" applyProtection="1">
      <alignment vertical="center" shrinkToFit="1"/>
      <protection/>
    </xf>
    <xf numFmtId="181" fontId="5" fillId="0" borderId="34" xfId="0" applyNumberFormat="1" applyFont="1" applyBorder="1" applyAlignment="1" applyProtection="1">
      <alignment horizontal="center" vertical="center" shrinkToFit="1"/>
      <protection/>
    </xf>
    <xf numFmtId="181" fontId="5" fillId="0" borderId="11" xfId="0" applyNumberFormat="1" applyFont="1" applyBorder="1" applyAlignment="1" applyProtection="1">
      <alignment vertical="center" shrinkToFit="1"/>
      <protection/>
    </xf>
    <xf numFmtId="0" fontId="5" fillId="0" borderId="34" xfId="0" applyFont="1" applyBorder="1" applyAlignment="1" applyProtection="1">
      <alignment horizontal="center" vertical="center" shrinkToFit="1"/>
      <protection/>
    </xf>
    <xf numFmtId="0" fontId="5" fillId="0" borderId="45" xfId="0" applyFont="1" applyBorder="1" applyAlignment="1" applyProtection="1">
      <alignment horizontal="center" vertical="center" shrinkToFit="1"/>
      <protection/>
    </xf>
    <xf numFmtId="178" fontId="26" fillId="0" borderId="11" xfId="0" applyNumberFormat="1" applyFont="1" applyFill="1" applyBorder="1" applyAlignment="1" applyProtection="1">
      <alignment horizontal="center" vertical="center" shrinkToFit="1"/>
      <protection/>
    </xf>
    <xf numFmtId="0" fontId="0" fillId="0" borderId="11" xfId="0" applyFill="1" applyBorder="1" applyAlignment="1" applyProtection="1">
      <alignment vertical="center" shrinkToFit="1"/>
      <protection/>
    </xf>
    <xf numFmtId="0" fontId="0" fillId="0" borderId="45" xfId="0" applyFill="1" applyBorder="1" applyAlignment="1" applyProtection="1">
      <alignment vertical="center" shrinkToFit="1"/>
      <protection/>
    </xf>
    <xf numFmtId="0" fontId="25" fillId="0" borderId="34" xfId="0" applyFont="1" applyBorder="1" applyAlignment="1" applyProtection="1">
      <alignment horizontal="center" vertical="center" shrinkToFit="1"/>
      <protection/>
    </xf>
    <xf numFmtId="0" fontId="25" fillId="0" borderId="45" xfId="0" applyFont="1" applyBorder="1" applyAlignment="1" applyProtection="1">
      <alignment horizontal="center" vertical="center" shrinkToFit="1"/>
      <protection/>
    </xf>
    <xf numFmtId="0" fontId="0" fillId="0" borderId="35" xfId="0" applyFont="1" applyBorder="1" applyAlignment="1" applyProtection="1">
      <alignment vertical="center" shrinkToFit="1"/>
      <protection/>
    </xf>
    <xf numFmtId="0" fontId="0" fillId="0" borderId="10" xfId="0" applyFont="1" applyBorder="1" applyAlignment="1" applyProtection="1">
      <alignment vertical="center" shrinkToFit="1"/>
      <protection/>
    </xf>
    <xf numFmtId="181" fontId="5" fillId="0" borderId="35" xfId="0" applyNumberFormat="1" applyFont="1" applyBorder="1" applyAlignment="1" applyProtection="1">
      <alignment horizontal="center" vertical="center" shrinkToFit="1"/>
      <protection/>
    </xf>
    <xf numFmtId="181" fontId="5" fillId="0" borderId="10" xfId="0" applyNumberFormat="1" applyFont="1" applyBorder="1" applyAlignment="1" applyProtection="1">
      <alignment vertical="center" shrinkToFit="1"/>
      <protection/>
    </xf>
    <xf numFmtId="0" fontId="5" fillId="0" borderId="35" xfId="0" applyFont="1" applyBorder="1" applyAlignment="1" applyProtection="1">
      <alignment horizontal="center" vertical="center" shrinkToFit="1"/>
      <protection/>
    </xf>
    <xf numFmtId="0" fontId="5" fillId="0" borderId="48" xfId="0" applyFont="1" applyBorder="1" applyAlignment="1" applyProtection="1">
      <alignment horizontal="center" vertical="center" shrinkToFit="1"/>
      <protection/>
    </xf>
    <xf numFmtId="178" fontId="26" fillId="0" borderId="10" xfId="0" applyNumberFormat="1" applyFont="1" applyFill="1" applyBorder="1" applyAlignment="1" applyProtection="1">
      <alignment horizontal="center" vertical="center" shrinkToFit="1"/>
      <protection/>
    </xf>
    <xf numFmtId="0" fontId="0" fillId="0" borderId="10" xfId="0" applyFill="1" applyBorder="1" applyAlignment="1" applyProtection="1">
      <alignment vertical="center" shrinkToFit="1"/>
      <protection/>
    </xf>
    <xf numFmtId="0" fontId="0" fillId="0" borderId="48" xfId="0" applyFill="1" applyBorder="1" applyAlignment="1" applyProtection="1">
      <alignment vertical="center" shrinkToFit="1"/>
      <protection/>
    </xf>
    <xf numFmtId="0" fontId="25" fillId="0" borderId="35" xfId="0" applyFont="1" applyBorder="1" applyAlignment="1" applyProtection="1">
      <alignment horizontal="center" vertical="center" shrinkToFit="1"/>
      <protection/>
    </xf>
    <xf numFmtId="178" fontId="26" fillId="0" borderId="35" xfId="0" applyNumberFormat="1" applyFont="1" applyBorder="1" applyAlignment="1" applyProtection="1">
      <alignment horizontal="center" vertical="center" shrinkToFit="1"/>
      <protection/>
    </xf>
    <xf numFmtId="178" fontId="26" fillId="0" borderId="10" xfId="0" applyNumberFormat="1" applyFont="1" applyBorder="1" applyAlignment="1" applyProtection="1">
      <alignment horizontal="center" vertical="center" shrinkToFit="1"/>
      <protection/>
    </xf>
    <xf numFmtId="178" fontId="26" fillId="0" borderId="48" xfId="0" applyNumberFormat="1" applyFont="1" applyBorder="1" applyAlignment="1" applyProtection="1">
      <alignment vertical="center" shrinkToFit="1"/>
      <protection/>
    </xf>
    <xf numFmtId="0" fontId="5" fillId="7" borderId="120" xfId="0" applyFont="1" applyFill="1" applyBorder="1" applyAlignment="1" applyProtection="1">
      <alignment horizontal="center" vertical="center" shrinkToFit="1"/>
      <protection locked="0"/>
    </xf>
    <xf numFmtId="0" fontId="5" fillId="7" borderId="52" xfId="0" applyFont="1" applyFill="1" applyBorder="1" applyAlignment="1" applyProtection="1">
      <alignment horizontal="center" vertical="center" shrinkToFit="1"/>
      <protection locked="0"/>
    </xf>
    <xf numFmtId="0" fontId="0" fillId="0" borderId="120" xfId="0" applyFont="1" applyBorder="1" applyAlignment="1" applyProtection="1">
      <alignment vertical="center" shrinkToFit="1"/>
      <protection/>
    </xf>
    <xf numFmtId="0" fontId="0" fillId="0" borderId="13" xfId="0" applyFont="1" applyBorder="1" applyAlignment="1" applyProtection="1">
      <alignment vertical="center" shrinkToFit="1"/>
      <protection/>
    </xf>
    <xf numFmtId="181" fontId="5" fillId="0" borderId="120" xfId="0" applyNumberFormat="1" applyFont="1" applyBorder="1" applyAlignment="1" applyProtection="1">
      <alignment horizontal="center" vertical="center" shrinkToFit="1"/>
      <protection/>
    </xf>
    <xf numFmtId="181" fontId="5" fillId="0" borderId="13" xfId="0" applyNumberFormat="1" applyFont="1" applyBorder="1" applyAlignment="1" applyProtection="1">
      <alignment vertical="center" shrinkToFit="1"/>
      <protection/>
    </xf>
    <xf numFmtId="178" fontId="26" fillId="0" borderId="120" xfId="0" applyNumberFormat="1" applyFont="1" applyBorder="1" applyAlignment="1" applyProtection="1">
      <alignment horizontal="center" vertical="center" shrinkToFit="1"/>
      <protection/>
    </xf>
    <xf numFmtId="178" fontId="26" fillId="0" borderId="13" xfId="0" applyNumberFormat="1" applyFont="1" applyBorder="1" applyAlignment="1" applyProtection="1">
      <alignment horizontal="center" vertical="center" shrinkToFit="1"/>
      <protection/>
    </xf>
    <xf numFmtId="178" fontId="26" fillId="0" borderId="52" xfId="0" applyNumberFormat="1" applyFont="1" applyBorder="1" applyAlignment="1" applyProtection="1">
      <alignment vertical="center" shrinkToFit="1"/>
      <protection/>
    </xf>
    <xf numFmtId="0" fontId="25" fillId="0" borderId="120" xfId="0" applyFont="1" applyBorder="1" applyAlignment="1" applyProtection="1">
      <alignment horizontal="center" vertical="center" shrinkToFit="1"/>
      <protection/>
    </xf>
    <xf numFmtId="0" fontId="5" fillId="0" borderId="52" xfId="0" applyFont="1" applyBorder="1" applyAlignment="1" applyProtection="1">
      <alignment horizontal="center" vertical="center" shrinkToFit="1"/>
      <protection/>
    </xf>
    <xf numFmtId="0" fontId="0" fillId="0" borderId="121" xfId="0" applyBorder="1" applyAlignment="1" applyProtection="1">
      <alignment horizontal="center" vertical="center" shrinkToFit="1"/>
      <protection/>
    </xf>
    <xf numFmtId="0" fontId="0" fillId="0" borderId="122" xfId="0" applyBorder="1" applyAlignment="1" applyProtection="1">
      <alignment horizontal="center" vertical="center" shrinkToFit="1"/>
      <protection/>
    </xf>
    <xf numFmtId="181" fontId="5" fillId="0" borderId="123" xfId="0" applyNumberFormat="1" applyFont="1" applyBorder="1" applyAlignment="1" applyProtection="1">
      <alignment horizontal="center" vertical="center" shrinkToFit="1"/>
      <protection/>
    </xf>
    <xf numFmtId="0" fontId="5" fillId="0" borderId="124" xfId="0" applyFont="1" applyBorder="1" applyAlignment="1" applyProtection="1">
      <alignment vertical="center" shrinkToFit="1"/>
      <protection/>
    </xf>
    <xf numFmtId="0" fontId="5" fillId="0" borderId="122" xfId="0" applyFont="1" applyBorder="1" applyAlignment="1" applyProtection="1">
      <alignment vertical="center" shrinkToFit="1"/>
      <protection/>
    </xf>
    <xf numFmtId="0" fontId="5" fillId="7" borderId="123" xfId="0" applyFont="1" applyFill="1" applyBorder="1" applyAlignment="1" applyProtection="1">
      <alignment horizontal="center" vertical="center" shrinkToFit="1"/>
      <protection locked="0"/>
    </xf>
    <xf numFmtId="0" fontId="5" fillId="7" borderId="122" xfId="0" applyFont="1" applyFill="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xf>
    <xf numFmtId="0" fontId="0" fillId="0" borderId="46" xfId="0" applyBorder="1" applyAlignment="1" applyProtection="1">
      <alignment horizontal="center" vertical="center" shrinkToFit="1"/>
      <protection/>
    </xf>
    <xf numFmtId="181" fontId="5" fillId="0" borderId="118" xfId="0" applyNumberFormat="1" applyFont="1" applyBorder="1" applyAlignment="1" applyProtection="1">
      <alignment horizontal="center" vertical="center" shrinkToFit="1"/>
      <protection/>
    </xf>
    <xf numFmtId="0" fontId="5" fillId="0" borderId="39" xfId="0" applyFont="1" applyBorder="1" applyAlignment="1" applyProtection="1">
      <alignment vertical="center" shrinkToFit="1"/>
      <protection/>
    </xf>
    <xf numFmtId="0" fontId="5" fillId="0" borderId="46" xfId="0" applyFont="1" applyBorder="1" applyAlignment="1" applyProtection="1">
      <alignment vertical="center" shrinkToFit="1"/>
      <protection/>
    </xf>
    <xf numFmtId="0" fontId="5" fillId="0" borderId="118" xfId="0" applyFont="1" applyBorder="1" applyAlignment="1" applyProtection="1">
      <alignment horizontal="center" vertical="center" shrinkToFit="1"/>
      <protection/>
    </xf>
    <xf numFmtId="0" fontId="5" fillId="0" borderId="46" xfId="0" applyFont="1" applyBorder="1" applyAlignment="1" applyProtection="1">
      <alignment horizontal="center" vertical="center" shrinkToFit="1"/>
      <protection/>
    </xf>
    <xf numFmtId="181" fontId="5" fillId="0" borderId="125" xfId="0" applyNumberFormat="1" applyFont="1" applyBorder="1" applyAlignment="1" applyProtection="1">
      <alignment horizontal="center" vertical="center" shrinkToFit="1"/>
      <protection/>
    </xf>
    <xf numFmtId="0" fontId="5" fillId="0" borderId="126" xfId="0" applyFont="1" applyBorder="1" applyAlignment="1" applyProtection="1">
      <alignment horizontal="center" vertical="center" shrinkToFit="1"/>
      <protection/>
    </xf>
    <xf numFmtId="0" fontId="5" fillId="0" borderId="127" xfId="0" applyFont="1" applyBorder="1" applyAlignment="1" applyProtection="1">
      <alignment horizontal="center" vertical="center" shrinkToFit="1"/>
      <protection/>
    </xf>
    <xf numFmtId="0" fontId="5" fillId="7" borderId="125" xfId="0" applyFont="1" applyFill="1" applyBorder="1" applyAlignment="1" applyProtection="1">
      <alignment horizontal="center" vertical="center" shrinkToFit="1"/>
      <protection locked="0"/>
    </xf>
    <xf numFmtId="0" fontId="5" fillId="7" borderId="127" xfId="0" applyFont="1" applyFill="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xf>
    <xf numFmtId="0" fontId="0" fillId="0" borderId="49" xfId="0" applyBorder="1" applyAlignment="1" applyProtection="1">
      <alignment horizontal="center" vertical="center" shrinkToFit="1"/>
      <protection/>
    </xf>
    <xf numFmtId="181" fontId="5" fillId="0" borderId="36" xfId="0" applyNumberFormat="1" applyFont="1" applyBorder="1" applyAlignment="1" applyProtection="1">
      <alignment horizontal="center" vertical="center" shrinkToFit="1"/>
      <protection/>
    </xf>
    <xf numFmtId="0" fontId="5" fillId="0" borderId="42" xfId="0" applyFont="1" applyBorder="1" applyAlignment="1" applyProtection="1">
      <alignment vertical="center" shrinkToFit="1"/>
      <protection/>
    </xf>
    <xf numFmtId="0" fontId="5" fillId="0" borderId="49" xfId="0" applyFont="1" applyBorder="1" applyAlignment="1" applyProtection="1">
      <alignment vertical="center" shrinkToFit="1"/>
      <protection/>
    </xf>
    <xf numFmtId="0" fontId="5" fillId="0" borderId="36" xfId="0" applyFont="1" applyBorder="1" applyAlignment="1" applyProtection="1">
      <alignment horizontal="center" vertical="center" shrinkToFit="1"/>
      <protection/>
    </xf>
    <xf numFmtId="0" fontId="5" fillId="0" borderId="49" xfId="0" applyFont="1" applyBorder="1" applyAlignment="1" applyProtection="1">
      <alignment horizontal="center" vertical="center" shrinkToFit="1"/>
      <protection/>
    </xf>
    <xf numFmtId="0" fontId="0" fillId="0" borderId="121" xfId="0" applyFont="1" applyBorder="1" applyAlignment="1" applyProtection="1">
      <alignment horizontal="center" vertical="center" shrinkToFit="1"/>
      <protection/>
    </xf>
    <xf numFmtId="0" fontId="5" fillId="0" borderId="126" xfId="0" applyFont="1" applyBorder="1" applyAlignment="1" applyProtection="1">
      <alignment vertical="center" shrinkToFit="1"/>
      <protection/>
    </xf>
    <xf numFmtId="0" fontId="5" fillId="0" borderId="127" xfId="0" applyFont="1" applyBorder="1" applyAlignment="1" applyProtection="1">
      <alignment vertical="center" shrinkToFit="1"/>
      <protection/>
    </xf>
    <xf numFmtId="0" fontId="0" fillId="0" borderId="128" xfId="0" applyFont="1" applyBorder="1" applyAlignment="1" applyProtection="1">
      <alignment horizontal="center" vertical="center" shrinkToFit="1"/>
      <protection/>
    </xf>
    <xf numFmtId="0" fontId="0" fillId="0" borderId="129" xfId="0" applyFont="1" applyBorder="1" applyAlignment="1" applyProtection="1">
      <alignment horizontal="center" vertical="center" shrinkToFit="1"/>
      <protection/>
    </xf>
    <xf numFmtId="0" fontId="0" fillId="0" borderId="130" xfId="0" applyFont="1" applyBorder="1" applyAlignment="1" applyProtection="1">
      <alignment horizontal="center" vertical="center" shrinkToFit="1"/>
      <protection/>
    </xf>
    <xf numFmtId="0" fontId="0" fillId="0" borderId="131" xfId="0" applyFont="1" applyBorder="1" applyAlignment="1" applyProtection="1">
      <alignment vertical="center" shrinkToFit="1"/>
      <protection/>
    </xf>
    <xf numFmtId="0" fontId="0" fillId="0" borderId="132" xfId="0" applyFont="1" applyBorder="1" applyAlignment="1" applyProtection="1">
      <alignment horizontal="center" vertical="center" shrinkToFit="1"/>
      <protection/>
    </xf>
    <xf numFmtId="178" fontId="26" fillId="0" borderId="128" xfId="0" applyNumberFormat="1" applyFont="1" applyFill="1" applyBorder="1" applyAlignment="1" applyProtection="1">
      <alignment horizontal="center" vertical="center" shrinkToFit="1"/>
      <protection/>
    </xf>
    <xf numFmtId="178" fontId="26" fillId="0" borderId="129" xfId="0" applyNumberFormat="1" applyFont="1" applyFill="1" applyBorder="1" applyAlignment="1" applyProtection="1">
      <alignment horizontal="center" vertical="center" shrinkToFit="1"/>
      <protection/>
    </xf>
    <xf numFmtId="178" fontId="26" fillId="0" borderId="133" xfId="0" applyNumberFormat="1" applyFont="1" applyFill="1" applyBorder="1" applyAlignment="1" applyProtection="1">
      <alignment vertical="center" shrinkToFit="1"/>
      <protection/>
    </xf>
    <xf numFmtId="0" fontId="0" fillId="0" borderId="74" xfId="0" applyBorder="1" applyAlignment="1" applyProtection="1">
      <alignment horizontal="center" vertical="center" shrinkToFit="1"/>
      <protection/>
    </xf>
    <xf numFmtId="181" fontId="5" fillId="0" borderId="74" xfId="0" applyNumberFormat="1" applyFont="1" applyBorder="1" applyAlignment="1" applyProtection="1">
      <alignment horizontal="center" vertical="center" shrinkToFit="1"/>
      <protection/>
    </xf>
    <xf numFmtId="181" fontId="5" fillId="0" borderId="43" xfId="0" applyNumberFormat="1" applyFont="1" applyBorder="1" applyAlignment="1" applyProtection="1">
      <alignment horizontal="center" vertical="center" shrinkToFit="1"/>
      <protection/>
    </xf>
    <xf numFmtId="0" fontId="5" fillId="0" borderId="74" xfId="0" applyFont="1" applyBorder="1" applyAlignment="1" applyProtection="1">
      <alignment horizontal="center" vertical="center" shrinkToFit="1"/>
      <protection/>
    </xf>
    <xf numFmtId="178" fontId="26" fillId="0" borderId="74" xfId="0" applyNumberFormat="1" applyFont="1" applyBorder="1" applyAlignment="1" applyProtection="1">
      <alignment horizontal="center" vertical="center" shrinkToFit="1"/>
      <protection/>
    </xf>
    <xf numFmtId="178" fontId="26" fillId="0" borderId="43" xfId="0" applyNumberFormat="1" applyFont="1" applyBorder="1" applyAlignment="1" applyProtection="1">
      <alignment horizontal="center" vertical="center" shrinkToFit="1"/>
      <protection/>
    </xf>
    <xf numFmtId="178" fontId="26" fillId="0" borderId="76" xfId="0" applyNumberFormat="1" applyFont="1" applyBorder="1" applyAlignment="1" applyProtection="1">
      <alignment vertical="center" shrinkToFit="1"/>
      <protection/>
    </xf>
    <xf numFmtId="0" fontId="0" fillId="0" borderId="121" xfId="0" applyBorder="1" applyAlignment="1" applyProtection="1">
      <alignment vertical="center" shrinkToFit="1"/>
      <protection/>
    </xf>
    <xf numFmtId="0" fontId="0" fillId="0" borderId="124" xfId="0" applyBorder="1" applyAlignment="1" applyProtection="1">
      <alignment vertical="center" shrinkToFit="1"/>
      <protection/>
    </xf>
    <xf numFmtId="0" fontId="0" fillId="0" borderId="122" xfId="0" applyBorder="1" applyAlignment="1" applyProtection="1">
      <alignment vertical="center" shrinkToFit="1"/>
      <protection/>
    </xf>
    <xf numFmtId="179" fontId="5" fillId="0" borderId="123" xfId="0" applyNumberFormat="1" applyFont="1" applyBorder="1" applyAlignment="1" applyProtection="1">
      <alignment horizontal="center" vertical="center" shrinkToFit="1"/>
      <protection/>
    </xf>
    <xf numFmtId="179" fontId="5" fillId="0" borderId="124" xfId="0" applyNumberFormat="1" applyFont="1" applyBorder="1" applyAlignment="1" applyProtection="1">
      <alignment horizontal="center" vertical="center" shrinkToFit="1"/>
      <protection/>
    </xf>
    <xf numFmtId="179" fontId="5" fillId="0" borderId="122" xfId="0" applyNumberFormat="1" applyFont="1" applyBorder="1" applyAlignment="1" applyProtection="1">
      <alignment horizontal="center" vertical="center" shrinkToFit="1"/>
      <protection/>
    </xf>
    <xf numFmtId="180" fontId="26" fillId="0" borderId="123" xfId="0" applyNumberFormat="1" applyFont="1" applyBorder="1" applyAlignment="1" applyProtection="1">
      <alignment horizontal="center" vertical="center" shrinkToFit="1"/>
      <protection/>
    </xf>
    <xf numFmtId="180" fontId="26" fillId="0" borderId="124" xfId="0" applyNumberFormat="1" applyFont="1" applyBorder="1" applyAlignment="1" applyProtection="1">
      <alignment horizontal="center" vertical="center" shrinkToFit="1"/>
      <protection/>
    </xf>
    <xf numFmtId="180" fontId="26" fillId="0" borderId="122" xfId="0" applyNumberFormat="1" applyFont="1" applyBorder="1" applyAlignment="1" applyProtection="1">
      <alignment horizontal="center" vertical="center" shrinkToFit="1"/>
      <protection/>
    </xf>
    <xf numFmtId="0" fontId="0" fillId="0" borderId="134" xfId="0" applyBorder="1" applyAlignment="1" applyProtection="1">
      <alignment vertical="center" shrinkToFit="1"/>
      <protection/>
    </xf>
    <xf numFmtId="0" fontId="0" fillId="0" borderId="39" xfId="0" applyFont="1" applyBorder="1" applyAlignment="1" applyProtection="1">
      <alignment vertical="center" shrinkToFit="1"/>
      <protection/>
    </xf>
    <xf numFmtId="179" fontId="5" fillId="0" borderId="135" xfId="0" applyNumberFormat="1" applyFont="1" applyBorder="1" applyAlignment="1" applyProtection="1">
      <alignment horizontal="center" vertical="center" shrinkToFit="1"/>
      <protection/>
    </xf>
    <xf numFmtId="179" fontId="5" fillId="0" borderId="136" xfId="0" applyNumberFormat="1" applyFont="1" applyBorder="1" applyAlignment="1" applyProtection="1">
      <alignment horizontal="center" vertical="center" shrinkToFit="1"/>
      <protection/>
    </xf>
    <xf numFmtId="179" fontId="5" fillId="0" borderId="137" xfId="0" applyNumberFormat="1" applyFont="1" applyBorder="1" applyAlignment="1" applyProtection="1">
      <alignment horizontal="center" vertical="center" shrinkToFit="1"/>
      <protection/>
    </xf>
    <xf numFmtId="180" fontId="26" fillId="0" borderId="135" xfId="0" applyNumberFormat="1" applyFont="1" applyBorder="1" applyAlignment="1" applyProtection="1">
      <alignment horizontal="center" vertical="center" shrinkToFit="1"/>
      <protection/>
    </xf>
    <xf numFmtId="180" fontId="26" fillId="0" borderId="136" xfId="0" applyNumberFormat="1" applyFont="1" applyBorder="1" applyAlignment="1" applyProtection="1">
      <alignment horizontal="center" vertical="center" shrinkToFit="1"/>
      <protection/>
    </xf>
    <xf numFmtId="180" fontId="26" fillId="0" borderId="137" xfId="0" applyNumberFormat="1" applyFont="1" applyBorder="1" applyAlignment="1" applyProtection="1">
      <alignment horizontal="center" vertical="center" shrinkToFit="1"/>
      <protection/>
    </xf>
    <xf numFmtId="0" fontId="0" fillId="0" borderId="138" xfId="0" applyBorder="1" applyAlignment="1" applyProtection="1">
      <alignment vertical="center" shrinkToFit="1"/>
      <protection/>
    </xf>
    <xf numFmtId="0" fontId="0" fillId="0" borderId="139" xfId="0" applyBorder="1" applyAlignment="1" applyProtection="1">
      <alignment vertical="center" shrinkToFit="1"/>
      <protection/>
    </xf>
    <xf numFmtId="0" fontId="0" fillId="0" borderId="140" xfId="0" applyBorder="1" applyAlignment="1" applyProtection="1">
      <alignment vertical="center" shrinkToFit="1"/>
      <protection/>
    </xf>
    <xf numFmtId="179" fontId="5" fillId="0" borderId="141" xfId="0" applyNumberFormat="1" applyFont="1" applyBorder="1" applyAlignment="1" applyProtection="1">
      <alignment horizontal="center" vertical="center" shrinkToFit="1"/>
      <protection/>
    </xf>
    <xf numFmtId="179" fontId="5" fillId="0" borderId="139" xfId="0" applyNumberFormat="1" applyFont="1" applyBorder="1" applyAlignment="1" applyProtection="1">
      <alignment horizontal="center" vertical="center" shrinkToFit="1"/>
      <protection/>
    </xf>
    <xf numFmtId="179" fontId="5" fillId="0" borderId="140" xfId="0" applyNumberFormat="1" applyFont="1" applyBorder="1" applyAlignment="1" applyProtection="1">
      <alignment horizontal="center" vertical="center" shrinkToFit="1"/>
      <protection/>
    </xf>
    <xf numFmtId="180" fontId="26" fillId="0" borderId="141" xfId="0" applyNumberFormat="1" applyFont="1" applyBorder="1" applyAlignment="1" applyProtection="1">
      <alignment horizontal="center" vertical="center" shrinkToFit="1"/>
      <protection/>
    </xf>
    <xf numFmtId="180" fontId="26" fillId="0" borderId="139" xfId="0" applyNumberFormat="1" applyFont="1" applyBorder="1" applyAlignment="1" applyProtection="1">
      <alignment horizontal="center" vertical="center" shrinkToFit="1"/>
      <protection/>
    </xf>
    <xf numFmtId="180" fontId="26" fillId="0" borderId="140" xfId="0" applyNumberFormat="1" applyFont="1" applyBorder="1" applyAlignment="1" applyProtection="1">
      <alignment horizontal="center" vertical="center" shrinkToFit="1"/>
      <protection/>
    </xf>
    <xf numFmtId="0" fontId="0" fillId="0" borderId="78" xfId="0" applyBorder="1" applyAlignment="1" applyProtection="1">
      <alignment vertical="center" shrinkToFit="1"/>
      <protection/>
    </xf>
    <xf numFmtId="0" fontId="0" fillId="0" borderId="42" xfId="0" applyFont="1" applyBorder="1" applyAlignment="1" applyProtection="1">
      <alignment vertical="center" shrinkToFit="1"/>
      <protection/>
    </xf>
    <xf numFmtId="179" fontId="5" fillId="0" borderId="36" xfId="0" applyNumberFormat="1" applyFont="1" applyBorder="1" applyAlignment="1" applyProtection="1">
      <alignment horizontal="center" vertical="center" shrinkToFit="1"/>
      <protection/>
    </xf>
    <xf numFmtId="179" fontId="5" fillId="0" borderId="42" xfId="0" applyNumberFormat="1" applyFont="1" applyBorder="1" applyAlignment="1" applyProtection="1">
      <alignment horizontal="center" vertical="center" shrinkToFit="1"/>
      <protection/>
    </xf>
    <xf numFmtId="179" fontId="5" fillId="0" borderId="49" xfId="0" applyNumberFormat="1" applyFont="1" applyBorder="1" applyAlignment="1" applyProtection="1">
      <alignment horizontal="center" vertical="center" shrinkToFit="1"/>
      <protection/>
    </xf>
    <xf numFmtId="180" fontId="26" fillId="0" borderId="142" xfId="0" applyNumberFormat="1" applyFont="1" applyBorder="1" applyAlignment="1" applyProtection="1">
      <alignment horizontal="center" vertical="center" shrinkToFit="1"/>
      <protection/>
    </xf>
    <xf numFmtId="180" fontId="26" fillId="0" borderId="143" xfId="0" applyNumberFormat="1" applyFont="1" applyBorder="1" applyAlignment="1" applyProtection="1">
      <alignment horizontal="center" vertical="center" shrinkToFit="1"/>
      <protection/>
    </xf>
    <xf numFmtId="180" fontId="26" fillId="0" borderId="144" xfId="0" applyNumberFormat="1" applyFont="1" applyBorder="1" applyAlignment="1" applyProtection="1">
      <alignment horizontal="center" vertical="center" shrinkToFit="1"/>
      <protection/>
    </xf>
    <xf numFmtId="0" fontId="0" fillId="0" borderId="79" xfId="0" applyFont="1" applyBorder="1" applyAlignment="1" applyProtection="1">
      <alignment horizontal="center" shrinkToFit="1"/>
      <protection/>
    </xf>
    <xf numFmtId="0" fontId="0" fillId="0" borderId="73" xfId="0" applyBorder="1" applyAlignment="1" applyProtection="1">
      <alignment vertical="center" shrinkToFit="1"/>
      <protection/>
    </xf>
    <xf numFmtId="0" fontId="0" fillId="0" borderId="79"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1" fillId="0" borderId="36" xfId="0" applyFont="1" applyBorder="1" applyAlignment="1" applyProtection="1">
      <alignment horizontal="center" vertical="top" shrinkToFit="1"/>
      <protection/>
    </xf>
    <xf numFmtId="0" fontId="0" fillId="0" borderId="49" xfId="0" applyBorder="1" applyAlignment="1" applyProtection="1">
      <alignment vertical="center" shrinkToFit="1"/>
      <protection/>
    </xf>
    <xf numFmtId="0" fontId="1" fillId="0" borderId="36" xfId="0" applyFont="1" applyBorder="1" applyAlignment="1" applyProtection="1">
      <alignment horizontal="center" vertical="center" shrinkToFit="1"/>
      <protection/>
    </xf>
    <xf numFmtId="0" fontId="1" fillId="0" borderId="42" xfId="0" applyFont="1" applyBorder="1" applyAlignment="1" applyProtection="1">
      <alignment horizontal="center" vertical="center" shrinkToFit="1"/>
      <protection/>
    </xf>
    <xf numFmtId="0" fontId="1" fillId="0" borderId="49" xfId="0" applyFont="1" applyBorder="1" applyAlignment="1" applyProtection="1">
      <alignment horizontal="center" vertical="center" shrinkToFit="1"/>
      <protection/>
    </xf>
    <xf numFmtId="0" fontId="0" fillId="0" borderId="49" xfId="0" applyFont="1" applyBorder="1" applyAlignment="1" applyProtection="1">
      <alignment horizontal="center" vertical="center" shrinkToFit="1"/>
      <protection/>
    </xf>
    <xf numFmtId="0" fontId="3" fillId="0" borderId="34" xfId="0" applyFont="1" applyFill="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45" xfId="0" applyBorder="1" applyAlignment="1" applyProtection="1">
      <alignment vertical="center" shrinkToFit="1"/>
      <protection/>
    </xf>
    <xf numFmtId="179" fontId="34" fillId="7" borderId="34" xfId="0" applyNumberFormat="1" applyFont="1" applyFill="1" applyBorder="1" applyAlignment="1" applyProtection="1">
      <alignment horizontal="center" vertical="center" shrinkToFit="1"/>
      <protection locked="0"/>
    </xf>
    <xf numFmtId="179" fontId="0" fillId="0" borderId="11" xfId="0" applyNumberFormat="1" applyFont="1" applyBorder="1" applyAlignment="1" applyProtection="1">
      <alignment vertical="center"/>
      <protection locked="0"/>
    </xf>
    <xf numFmtId="0" fontId="5" fillId="0" borderId="11" xfId="0" applyFont="1" applyBorder="1" applyAlignment="1" applyProtection="1">
      <alignment vertical="center" shrinkToFit="1"/>
      <protection/>
    </xf>
    <xf numFmtId="0" fontId="3" fillId="0" borderId="11" xfId="0" applyFont="1" applyFill="1" applyBorder="1" applyAlignment="1" applyProtection="1">
      <alignment horizontal="center" vertical="center" shrinkToFit="1"/>
      <protection/>
    </xf>
    <xf numFmtId="0" fontId="3" fillId="0" borderId="45" xfId="0" applyFont="1" applyFill="1" applyBorder="1" applyAlignment="1" applyProtection="1">
      <alignment horizontal="center" vertical="center" shrinkToFit="1"/>
      <protection/>
    </xf>
    <xf numFmtId="0" fontId="3" fillId="0" borderId="53" xfId="0" applyFont="1" applyFill="1" applyBorder="1" applyAlignment="1" applyProtection="1">
      <alignment horizontal="center" vertical="center" shrinkToFit="1"/>
      <protection/>
    </xf>
    <xf numFmtId="0" fontId="0" fillId="0" borderId="0" xfId="0" applyAlignment="1" applyProtection="1">
      <alignment vertical="center" shrinkToFit="1"/>
      <protection/>
    </xf>
    <xf numFmtId="0" fontId="0" fillId="0" borderId="55" xfId="0" applyBorder="1" applyAlignment="1" applyProtection="1">
      <alignment vertical="center" shrinkToFit="1"/>
      <protection/>
    </xf>
    <xf numFmtId="179" fontId="34" fillId="7" borderId="120" xfId="0" applyNumberFormat="1" applyFont="1" applyFill="1" applyBorder="1" applyAlignment="1" applyProtection="1">
      <alignment horizontal="center" vertical="center" shrinkToFit="1"/>
      <protection locked="0"/>
    </xf>
    <xf numFmtId="179" fontId="0" fillId="0" borderId="13" xfId="0" applyNumberFormat="1" applyFont="1" applyBorder="1" applyAlignment="1" applyProtection="1">
      <alignment vertical="center"/>
      <protection locked="0"/>
    </xf>
    <xf numFmtId="0" fontId="5" fillId="0" borderId="41" xfId="0" applyFont="1" applyBorder="1" applyAlignment="1" applyProtection="1">
      <alignment vertical="center" shrinkToFit="1"/>
      <protection/>
    </xf>
    <xf numFmtId="0" fontId="3" fillId="0" borderId="13" xfId="0" applyFont="1" applyFill="1" applyBorder="1" applyAlignment="1" applyProtection="1">
      <alignment horizontal="center" vertical="center" shrinkToFit="1"/>
      <protection/>
    </xf>
    <xf numFmtId="0" fontId="3" fillId="0" borderId="52" xfId="0" applyFont="1" applyFill="1" applyBorder="1" applyAlignment="1" applyProtection="1">
      <alignment horizontal="center" vertical="center" shrinkToFit="1"/>
      <protection/>
    </xf>
    <xf numFmtId="49" fontId="3" fillId="0" borderId="34" xfId="0" applyNumberFormat="1" applyFont="1" applyFill="1" applyBorder="1" applyAlignment="1" applyProtection="1">
      <alignment horizontal="center" vertical="center" shrinkToFit="1"/>
      <protection/>
    </xf>
    <xf numFmtId="49" fontId="3" fillId="0" borderId="35" xfId="0" applyNumberFormat="1" applyFont="1" applyFill="1" applyBorder="1" applyAlignment="1" applyProtection="1">
      <alignment horizontal="center" vertical="center" shrinkToFit="1"/>
      <protection/>
    </xf>
    <xf numFmtId="179" fontId="34" fillId="7" borderId="35" xfId="0" applyNumberFormat="1" applyFont="1" applyFill="1" applyBorder="1" applyAlignment="1" applyProtection="1">
      <alignment horizontal="center" vertical="center" shrinkToFit="1"/>
      <protection locked="0"/>
    </xf>
    <xf numFmtId="179" fontId="0" fillId="0" borderId="10" xfId="0" applyNumberFormat="1" applyFont="1" applyBorder="1" applyAlignment="1" applyProtection="1">
      <alignment vertical="center"/>
      <protection locked="0"/>
    </xf>
    <xf numFmtId="0" fontId="5" fillId="0" borderId="10" xfId="0" applyFont="1" applyBorder="1" applyAlignment="1" applyProtection="1">
      <alignment vertical="center" shrinkToFit="1"/>
      <protection/>
    </xf>
    <xf numFmtId="0" fontId="3" fillId="0" borderId="10" xfId="0" applyFont="1" applyFill="1" applyBorder="1" applyAlignment="1" applyProtection="1">
      <alignment horizontal="center" vertical="center" shrinkToFit="1"/>
      <protection/>
    </xf>
    <xf numFmtId="0" fontId="3" fillId="0" borderId="48" xfId="0" applyFont="1" applyFill="1" applyBorder="1" applyAlignment="1" applyProtection="1">
      <alignment horizontal="center" vertical="center" shrinkToFit="1"/>
      <protection/>
    </xf>
    <xf numFmtId="49" fontId="3" fillId="0" borderId="145" xfId="0" applyNumberFormat="1" applyFont="1" applyFill="1" applyBorder="1" applyAlignment="1" applyProtection="1">
      <alignment horizontal="center" vertical="center" shrinkToFit="1"/>
      <protection/>
    </xf>
    <xf numFmtId="0" fontId="0" fillId="0" borderId="41" xfId="0" applyFill="1" applyBorder="1" applyAlignment="1" applyProtection="1">
      <alignment vertical="center" shrinkToFit="1"/>
      <protection/>
    </xf>
    <xf numFmtId="0" fontId="0" fillId="0" borderId="50" xfId="0" applyFill="1" applyBorder="1" applyAlignment="1" applyProtection="1">
      <alignment vertical="center" shrinkToFit="1"/>
      <protection/>
    </xf>
    <xf numFmtId="179" fontId="34" fillId="0" borderId="145" xfId="0" applyNumberFormat="1" applyFont="1" applyFill="1" applyBorder="1" applyAlignment="1" applyProtection="1">
      <alignment horizontal="center" vertical="center" shrinkToFit="1"/>
      <protection/>
    </xf>
    <xf numFmtId="179" fontId="0" fillId="0" borderId="41" xfId="0" applyNumberFormat="1" applyFont="1" applyFill="1" applyBorder="1" applyAlignment="1" applyProtection="1">
      <alignment vertical="center"/>
      <protection/>
    </xf>
    <xf numFmtId="0" fontId="3" fillId="0" borderId="41" xfId="0" applyFont="1" applyFill="1" applyBorder="1" applyAlignment="1" applyProtection="1">
      <alignment horizontal="center" vertical="center" shrinkToFit="1"/>
      <protection/>
    </xf>
    <xf numFmtId="0" fontId="3" fillId="0" borderId="50" xfId="0" applyFont="1" applyFill="1" applyBorder="1" applyAlignment="1" applyProtection="1">
      <alignment horizontal="center" vertical="center" shrinkToFit="1"/>
      <protection/>
    </xf>
    <xf numFmtId="179" fontId="34" fillId="7" borderId="79" xfId="0" applyNumberFormat="1" applyFont="1" applyFill="1" applyBorder="1" applyAlignment="1" applyProtection="1">
      <alignment horizontal="center" vertical="center" shrinkToFit="1"/>
      <protection locked="0"/>
    </xf>
    <xf numFmtId="179" fontId="0" fillId="0" borderId="12" xfId="0" applyNumberFormat="1" applyFont="1" applyBorder="1" applyAlignment="1" applyProtection="1">
      <alignment vertical="center"/>
      <protection locked="0"/>
    </xf>
    <xf numFmtId="0" fontId="3" fillId="0" borderId="12" xfId="0" applyFont="1" applyFill="1" applyBorder="1" applyAlignment="1" applyProtection="1">
      <alignment horizontal="center" vertical="center" shrinkToFit="1"/>
      <protection/>
    </xf>
    <xf numFmtId="0" fontId="3" fillId="0" borderId="73" xfId="0" applyFont="1" applyFill="1" applyBorder="1" applyAlignment="1" applyProtection="1">
      <alignment horizontal="center" vertical="center" shrinkToFit="1"/>
      <protection/>
    </xf>
    <xf numFmtId="49" fontId="3" fillId="0" borderId="13" xfId="0" applyNumberFormat="1" applyFont="1" applyFill="1" applyBorder="1" applyAlignment="1" applyProtection="1">
      <alignment horizontal="center" vertical="center" shrinkToFit="1"/>
      <protection/>
    </xf>
    <xf numFmtId="49" fontId="3" fillId="0" borderId="52" xfId="0" applyNumberFormat="1" applyFont="1" applyFill="1" applyBorder="1" applyAlignment="1" applyProtection="1">
      <alignment horizontal="center" vertical="center" shrinkToFit="1"/>
      <protection/>
    </xf>
    <xf numFmtId="179" fontId="34" fillId="0" borderId="35" xfId="0" applyNumberFormat="1" applyFont="1" applyFill="1" applyBorder="1" applyAlignment="1" applyProtection="1">
      <alignment horizontal="center" vertical="center" shrinkToFit="1"/>
      <protection/>
    </xf>
    <xf numFmtId="179" fontId="0" fillId="0" borderId="10" xfId="0" applyNumberFormat="1" applyFont="1" applyFill="1" applyBorder="1" applyAlignment="1" applyProtection="1">
      <alignment vertical="center"/>
      <protection/>
    </xf>
    <xf numFmtId="0" fontId="5" fillId="0" borderId="41" xfId="0" applyFont="1" applyFill="1" applyBorder="1" applyAlignment="1" applyProtection="1">
      <alignment vertical="center" shrinkToFit="1"/>
      <protection/>
    </xf>
    <xf numFmtId="0" fontId="3" fillId="0" borderId="145" xfId="0" applyFont="1" applyFill="1" applyBorder="1" applyAlignment="1" applyProtection="1">
      <alignment horizontal="center" vertical="center" shrinkToFit="1"/>
      <protection/>
    </xf>
    <xf numFmtId="179" fontId="0" fillId="7" borderId="10" xfId="0" applyNumberFormat="1" applyFont="1" applyFill="1" applyBorder="1" applyAlignment="1" applyProtection="1">
      <alignment vertical="center"/>
      <protection locked="0"/>
    </xf>
    <xf numFmtId="0" fontId="3" fillId="0" borderId="10" xfId="0" applyNumberFormat="1" applyFont="1" applyFill="1" applyBorder="1" applyAlignment="1" applyProtection="1">
      <alignment horizontal="center" vertical="center" shrinkToFit="1"/>
      <protection/>
    </xf>
    <xf numFmtId="0" fontId="3" fillId="0" borderId="48" xfId="0" applyNumberFormat="1" applyFont="1" applyFill="1" applyBorder="1" applyAlignment="1" applyProtection="1">
      <alignment horizontal="center" vertical="center" shrinkToFit="1"/>
      <protection/>
    </xf>
    <xf numFmtId="179" fontId="34" fillId="7" borderId="11" xfId="0" applyNumberFormat="1" applyFont="1" applyFill="1" applyBorder="1" applyAlignment="1" applyProtection="1">
      <alignment horizontal="center" vertical="center" shrinkToFit="1"/>
      <protection locked="0"/>
    </xf>
    <xf numFmtId="179" fontId="34" fillId="7" borderId="10" xfId="0" applyNumberFormat="1" applyFont="1" applyFill="1" applyBorder="1" applyAlignment="1" applyProtection="1">
      <alignment horizontal="center" vertical="center" shrinkToFit="1"/>
      <protection locked="0"/>
    </xf>
    <xf numFmtId="0" fontId="5" fillId="0" borderId="10" xfId="0" applyFont="1" applyFill="1" applyBorder="1" applyAlignment="1" applyProtection="1">
      <alignment vertical="center" shrinkToFit="1"/>
      <protection/>
    </xf>
    <xf numFmtId="0" fontId="3" fillId="0" borderId="35" xfId="0" applyFont="1" applyFill="1" applyBorder="1" applyAlignment="1" applyProtection="1">
      <alignment horizontal="center" vertical="center" shrinkToFit="1"/>
      <protection/>
    </xf>
    <xf numFmtId="49" fontId="3" fillId="0" borderId="48" xfId="0" applyNumberFormat="1" applyFont="1" applyFill="1" applyBorder="1" applyAlignment="1" applyProtection="1">
      <alignment horizontal="center" vertical="center" shrinkToFit="1"/>
      <protection/>
    </xf>
    <xf numFmtId="0" fontId="5" fillId="0" borderId="11" xfId="0" applyFont="1" applyFill="1" applyBorder="1" applyAlignment="1" applyProtection="1">
      <alignment vertical="center" shrinkToFit="1"/>
      <protection/>
    </xf>
    <xf numFmtId="0" fontId="0" fillId="0" borderId="79" xfId="0" applyBorder="1" applyAlignment="1" applyProtection="1">
      <alignment horizontal="center" vertical="center" shrinkToFit="1"/>
      <protection/>
    </xf>
    <xf numFmtId="0" fontId="0" fillId="0" borderId="34"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45" xfId="0" applyFont="1" applyBorder="1" applyAlignment="1" applyProtection="1">
      <alignment horizontal="center" vertical="center" shrinkToFit="1"/>
      <protection/>
    </xf>
    <xf numFmtId="176" fontId="0" fillId="7" borderId="34" xfId="0" applyNumberFormat="1" applyFont="1" applyFill="1" applyBorder="1" applyAlignment="1" applyProtection="1">
      <alignment horizontal="center" vertical="center" shrinkToFit="1"/>
      <protection locked="0"/>
    </xf>
    <xf numFmtId="176" fontId="0" fillId="7" borderId="11" xfId="0" applyNumberFormat="1" applyFont="1" applyFill="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xf>
    <xf numFmtId="0" fontId="3" fillId="0" borderId="45" xfId="0" applyFont="1" applyBorder="1" applyAlignment="1" applyProtection="1">
      <alignment horizontal="center" vertical="center" shrinkToFit="1"/>
      <protection/>
    </xf>
    <xf numFmtId="0" fontId="0" fillId="0" borderId="36" xfId="0" applyFont="1" applyBorder="1" applyAlignment="1" applyProtection="1">
      <alignment horizontal="center" vertical="center" shrinkToFit="1"/>
      <protection/>
    </xf>
    <xf numFmtId="0" fontId="0" fillId="0" borderId="42" xfId="0" applyFont="1" applyBorder="1" applyAlignment="1" applyProtection="1">
      <alignment horizontal="center" vertical="center" shrinkToFit="1"/>
      <protection/>
    </xf>
    <xf numFmtId="176" fontId="0" fillId="7" borderId="36" xfId="0" applyNumberFormat="1" applyFont="1" applyFill="1" applyBorder="1" applyAlignment="1" applyProtection="1">
      <alignment horizontal="center" vertical="center" shrinkToFit="1"/>
      <protection locked="0"/>
    </xf>
    <xf numFmtId="176" fontId="0" fillId="7" borderId="42" xfId="0" applyNumberFormat="1" applyFont="1" applyFill="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xf>
    <xf numFmtId="0" fontId="3" fillId="0" borderId="49" xfId="0" applyFont="1" applyBorder="1" applyAlignment="1" applyProtection="1">
      <alignment horizontal="center" vertical="center" shrinkToFit="1"/>
      <protection/>
    </xf>
    <xf numFmtId="0" fontId="0" fillId="0" borderId="146" xfId="0" applyFont="1" applyFill="1" applyBorder="1" applyAlignment="1" applyProtection="1">
      <alignment horizontal="center" vertical="center" textRotation="255" shrinkToFit="1"/>
      <protection/>
    </xf>
    <xf numFmtId="0" fontId="0" fillId="0" borderId="147" xfId="0" applyFont="1" applyFill="1" applyBorder="1" applyAlignment="1" applyProtection="1">
      <alignment horizontal="center" vertical="center" textRotation="255" shrinkToFit="1"/>
      <protection/>
    </xf>
    <xf numFmtId="0" fontId="0" fillId="0" borderId="148" xfId="0" applyFont="1" applyFill="1" applyBorder="1" applyAlignment="1" applyProtection="1">
      <alignment horizontal="center" vertical="center" textRotation="255" shrinkToFit="1"/>
      <protection/>
    </xf>
    <xf numFmtId="0" fontId="0" fillId="0" borderId="149" xfId="0" applyFont="1" applyFill="1" applyBorder="1" applyAlignment="1" applyProtection="1">
      <alignment horizontal="center" vertical="center" textRotation="255" shrinkToFit="1"/>
      <protection/>
    </xf>
    <xf numFmtId="0" fontId="0" fillId="0" borderId="150" xfId="0" applyFont="1" applyFill="1" applyBorder="1" applyAlignment="1" applyProtection="1">
      <alignment horizontal="center" vertical="center" textRotation="255" shrinkToFit="1"/>
      <protection/>
    </xf>
    <xf numFmtId="0" fontId="0" fillId="0" borderId="151" xfId="0" applyFont="1" applyFill="1" applyBorder="1" applyAlignment="1" applyProtection="1">
      <alignment horizontal="center" vertical="center" textRotation="255" shrinkToFit="1"/>
      <protection/>
    </xf>
    <xf numFmtId="0" fontId="3" fillId="0" borderId="152" xfId="0" applyFont="1" applyFill="1" applyBorder="1" applyAlignment="1" applyProtection="1">
      <alignment horizontal="center" vertical="center" shrinkToFit="1"/>
      <protection/>
    </xf>
    <xf numFmtId="0" fontId="0" fillId="0" borderId="153" xfId="0" applyBorder="1" applyAlignment="1" applyProtection="1">
      <alignment horizontal="center" vertical="center" shrinkToFit="1"/>
      <protection/>
    </xf>
    <xf numFmtId="0" fontId="0" fillId="0" borderId="72" xfId="0" applyFont="1" applyBorder="1" applyAlignment="1" applyProtection="1">
      <alignment horizontal="center" vertical="center" shrinkToFit="1"/>
      <protection/>
    </xf>
    <xf numFmtId="0" fontId="0" fillId="0" borderId="154" xfId="0" applyBorder="1" applyAlignment="1" applyProtection="1">
      <alignment horizontal="center" vertical="center" shrinkToFit="1"/>
      <protection/>
    </xf>
    <xf numFmtId="0" fontId="0" fillId="0" borderId="68" xfId="0" applyBorder="1" applyAlignment="1" applyProtection="1">
      <alignment horizontal="center" vertical="center" shrinkToFit="1"/>
      <protection/>
    </xf>
    <xf numFmtId="0" fontId="0" fillId="0" borderId="154" xfId="0" applyFont="1" applyBorder="1" applyAlignment="1" applyProtection="1">
      <alignment horizontal="center" vertical="center" shrinkToFit="1"/>
      <protection/>
    </xf>
    <xf numFmtId="0" fontId="0" fillId="0" borderId="72" xfId="0" applyFont="1" applyBorder="1" applyAlignment="1" applyProtection="1">
      <alignment horizontal="center" vertical="center"/>
      <protection/>
    </xf>
    <xf numFmtId="0" fontId="0" fillId="0" borderId="154" xfId="0" applyFont="1" applyBorder="1" applyAlignment="1" applyProtection="1">
      <alignment horizontal="center" vertical="center"/>
      <protection/>
    </xf>
    <xf numFmtId="0" fontId="0" fillId="0" borderId="154" xfId="0" applyBorder="1" applyAlignment="1" applyProtection="1">
      <alignment horizontal="center" vertical="center"/>
      <protection/>
    </xf>
    <xf numFmtId="0" fontId="0" fillId="0" borderId="72" xfId="0" applyFont="1" applyBorder="1" applyAlignment="1" applyProtection="1">
      <alignment horizontal="center" vertical="center" wrapText="1"/>
      <protection/>
    </xf>
    <xf numFmtId="0" fontId="0" fillId="0" borderId="154" xfId="0" applyFont="1" applyBorder="1" applyAlignment="1" applyProtection="1">
      <alignment horizontal="center" vertical="center" wrapText="1"/>
      <protection/>
    </xf>
    <xf numFmtId="0" fontId="0" fillId="0" borderId="68" xfId="0" applyBorder="1" applyAlignment="1" applyProtection="1">
      <alignment horizontal="center" vertical="center" wrapText="1"/>
      <protection/>
    </xf>
    <xf numFmtId="0" fontId="0" fillId="0" borderId="68" xfId="0" applyBorder="1" applyAlignment="1" applyProtection="1">
      <alignment horizontal="center" vertical="center"/>
      <protection/>
    </xf>
    <xf numFmtId="0" fontId="0" fillId="0" borderId="155" xfId="0" applyFont="1" applyBorder="1" applyAlignment="1" applyProtection="1">
      <alignment vertical="center" textRotation="255" shrinkToFit="1"/>
      <protection/>
    </xf>
    <xf numFmtId="0" fontId="0" fillId="0" borderId="16" xfId="0" applyBorder="1" applyAlignment="1" applyProtection="1">
      <alignment vertical="center" textRotation="255" shrinkToFit="1"/>
      <protection/>
    </xf>
    <xf numFmtId="0" fontId="0" fillId="0" borderId="22" xfId="0" applyBorder="1" applyAlignment="1" applyProtection="1">
      <alignment vertical="center" textRotation="255" shrinkToFit="1"/>
      <protection/>
    </xf>
    <xf numFmtId="0" fontId="0" fillId="0" borderId="156" xfId="0" applyBorder="1" applyAlignment="1" applyProtection="1">
      <alignment horizontal="center" vertical="center" shrinkToFit="1"/>
      <protection/>
    </xf>
    <xf numFmtId="0" fontId="0" fillId="0" borderId="157" xfId="0" applyBorder="1" applyAlignment="1" applyProtection="1">
      <alignment horizontal="center" vertical="center" shrinkToFit="1"/>
      <protection/>
    </xf>
    <xf numFmtId="0" fontId="0" fillId="0" borderId="158" xfId="0" applyBorder="1" applyAlignment="1" applyProtection="1">
      <alignment horizontal="center" vertical="center" shrinkToFit="1"/>
      <protection/>
    </xf>
    <xf numFmtId="0" fontId="0" fillId="0" borderId="54" xfId="0"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68" xfId="0" applyFont="1" applyBorder="1" applyAlignment="1" applyProtection="1">
      <alignment horizontal="center" vertical="center" shrinkToFit="1"/>
      <protection/>
    </xf>
    <xf numFmtId="0" fontId="0" fillId="0" borderId="159" xfId="0" applyBorder="1" applyAlignment="1" applyProtection="1">
      <alignment vertical="center"/>
      <protection/>
    </xf>
    <xf numFmtId="0" fontId="0" fillId="0" borderId="36" xfId="0" applyBorder="1" applyAlignment="1" applyProtection="1">
      <alignment vertical="center"/>
      <protection/>
    </xf>
    <xf numFmtId="0" fontId="0" fillId="0" borderId="54" xfId="0" applyBorder="1" applyAlignment="1" applyProtection="1">
      <alignment vertical="center"/>
      <protection/>
    </xf>
    <xf numFmtId="178" fontId="0" fillId="0" borderId="107" xfId="0" applyNumberFormat="1" applyFont="1" applyBorder="1" applyAlignment="1" applyProtection="1">
      <alignment vertical="center" shrinkToFit="1"/>
      <protection/>
    </xf>
    <xf numFmtId="178" fontId="3" fillId="0" borderId="106" xfId="0" applyNumberFormat="1" applyFont="1" applyBorder="1" applyAlignment="1" applyProtection="1">
      <alignment horizontal="center" vertical="center" shrinkToFit="1"/>
      <protection/>
    </xf>
    <xf numFmtId="178" fontId="36" fillId="0" borderId="160" xfId="48" applyNumberFormat="1" applyFont="1" applyFill="1" applyBorder="1" applyAlignment="1" applyProtection="1">
      <alignment horizontal="center" vertical="center" shrinkToFit="1"/>
      <protection/>
    </xf>
    <xf numFmtId="178" fontId="36" fillId="0" borderId="161" xfId="48" applyNumberFormat="1" applyFont="1" applyFill="1" applyBorder="1" applyAlignment="1" applyProtection="1">
      <alignment horizontal="center" vertical="center" shrinkToFit="1"/>
      <protection/>
    </xf>
    <xf numFmtId="178" fontId="36" fillId="0" borderId="162" xfId="48" applyNumberFormat="1" applyFont="1" applyFill="1" applyBorder="1" applyAlignment="1" applyProtection="1">
      <alignment horizontal="center" vertical="center" shrinkToFit="1"/>
      <protection/>
    </xf>
    <xf numFmtId="178" fontId="36" fillId="0" borderId="163" xfId="48" applyNumberFormat="1" applyFont="1" applyFill="1" applyBorder="1" applyAlignment="1" applyProtection="1">
      <alignment horizontal="center" vertical="center" shrinkToFit="1"/>
      <protection/>
    </xf>
    <xf numFmtId="178" fontId="36" fillId="0" borderId="86" xfId="48" applyNumberFormat="1" applyFont="1" applyFill="1" applyBorder="1" applyAlignment="1" applyProtection="1">
      <alignment horizontal="center" vertical="center" shrinkToFit="1"/>
      <protection/>
    </xf>
    <xf numFmtId="178" fontId="36" fillId="0" borderId="164" xfId="48" applyNumberFormat="1" applyFont="1" applyFill="1" applyBorder="1" applyAlignment="1" applyProtection="1">
      <alignment horizontal="center" vertical="center" shrinkToFit="1"/>
      <protection/>
    </xf>
    <xf numFmtId="38" fontId="37" fillId="0" borderId="92" xfId="48" applyFont="1" applyFill="1" applyBorder="1" applyAlignment="1" applyProtection="1">
      <alignment horizontal="center" vertical="center" shrinkToFit="1"/>
      <protection/>
    </xf>
    <xf numFmtId="178" fontId="36" fillId="0" borderId="160" xfId="0" applyNumberFormat="1" applyFont="1" applyFill="1" applyBorder="1" applyAlignment="1" applyProtection="1">
      <alignment horizontal="center" vertical="center" shrinkToFit="1"/>
      <protection/>
    </xf>
    <xf numFmtId="178" fontId="36" fillId="0" borderId="161" xfId="0" applyNumberFormat="1" applyFont="1" applyFill="1" applyBorder="1" applyAlignment="1" applyProtection="1">
      <alignment horizontal="center" vertical="center" shrinkToFit="1"/>
      <protection/>
    </xf>
    <xf numFmtId="178" fontId="36" fillId="0" borderId="162" xfId="0" applyNumberFormat="1" applyFont="1" applyFill="1" applyBorder="1" applyAlignment="1" applyProtection="1">
      <alignment horizontal="center" vertical="center" shrinkToFit="1"/>
      <protection/>
    </xf>
    <xf numFmtId="178" fontId="36" fillId="0" borderId="163" xfId="0" applyNumberFormat="1" applyFont="1" applyFill="1" applyBorder="1" applyAlignment="1" applyProtection="1">
      <alignment horizontal="center" vertical="center" shrinkToFit="1"/>
      <protection/>
    </xf>
    <xf numFmtId="178" fontId="36" fillId="0" borderId="86" xfId="0" applyNumberFormat="1" applyFont="1" applyFill="1" applyBorder="1" applyAlignment="1" applyProtection="1">
      <alignment horizontal="center" vertical="center" shrinkToFit="1"/>
      <protection/>
    </xf>
    <xf numFmtId="178" fontId="36" fillId="0" borderId="164" xfId="0" applyNumberFormat="1" applyFont="1" applyFill="1" applyBorder="1" applyAlignment="1" applyProtection="1">
      <alignment horizontal="center" vertical="center" shrinkToFit="1"/>
      <protection/>
    </xf>
    <xf numFmtId="178" fontId="0" fillId="0" borderId="161" xfId="0" applyNumberFormat="1" applyFont="1" applyBorder="1" applyAlignment="1" applyProtection="1">
      <alignment vertical="center" shrinkToFit="1"/>
      <protection/>
    </xf>
    <xf numFmtId="178" fontId="3" fillId="0" borderId="162" xfId="0" applyNumberFormat="1" applyFont="1" applyFill="1" applyBorder="1" applyAlignment="1" applyProtection="1">
      <alignment horizontal="center" vertical="center" shrinkToFit="1"/>
      <protection/>
    </xf>
    <xf numFmtId="178" fontId="0" fillId="0" borderId="163" xfId="0" applyNumberFormat="1" applyFont="1" applyBorder="1" applyAlignment="1" applyProtection="1">
      <alignment vertical="center" shrinkToFit="1"/>
      <protection/>
    </xf>
    <xf numFmtId="49" fontId="0" fillId="0" borderId="98" xfId="0" applyNumberFormat="1" applyFill="1" applyBorder="1" applyAlignment="1" applyProtection="1">
      <alignment horizontal="center" vertical="center" shrinkToFit="1"/>
      <protection/>
    </xf>
    <xf numFmtId="49" fontId="37" fillId="0" borderId="48" xfId="0" applyNumberFormat="1" applyFont="1" applyFill="1" applyBorder="1" applyAlignment="1" applyProtection="1">
      <alignment horizontal="center" vertical="center" shrinkToFit="1"/>
      <protection/>
    </xf>
    <xf numFmtId="178" fontId="35" fillId="0" borderId="79" xfId="0" applyNumberFormat="1" applyFont="1" applyFill="1" applyBorder="1" applyAlignment="1" applyProtection="1">
      <alignment horizontal="center" vertical="center" shrinkToFit="1"/>
      <protection/>
    </xf>
    <xf numFmtId="178" fontId="35" fillId="0" borderId="12" xfId="0" applyNumberFormat="1" applyFont="1" applyFill="1" applyBorder="1" applyAlignment="1" applyProtection="1">
      <alignment horizontal="center" vertical="center" shrinkToFit="1"/>
      <protection/>
    </xf>
    <xf numFmtId="178" fontId="35" fillId="0" borderId="73" xfId="0" applyNumberFormat="1" applyFont="1" applyFill="1" applyBorder="1" applyAlignment="1" applyProtection="1">
      <alignment vertical="center" shrinkToFit="1"/>
      <protection/>
    </xf>
    <xf numFmtId="178" fontId="35" fillId="0" borderId="118" xfId="0" applyNumberFormat="1" applyFont="1" applyFill="1" applyBorder="1" applyAlignment="1" applyProtection="1">
      <alignment vertical="center" shrinkToFit="1"/>
      <protection/>
    </xf>
    <xf numFmtId="178" fontId="35" fillId="0" borderId="39" xfId="0" applyNumberFormat="1" applyFont="1" applyFill="1" applyBorder="1" applyAlignment="1" applyProtection="1">
      <alignment vertical="center" shrinkToFit="1"/>
      <protection/>
    </xf>
    <xf numFmtId="178" fontId="35" fillId="0" borderId="46" xfId="0" applyNumberFormat="1" applyFont="1" applyFill="1" applyBorder="1" applyAlignment="1" applyProtection="1">
      <alignment vertical="center" shrinkToFit="1"/>
      <protection/>
    </xf>
    <xf numFmtId="178" fontId="26" fillId="0" borderId="53" xfId="0" applyNumberFormat="1" applyFont="1" applyFill="1" applyBorder="1" applyAlignment="1" applyProtection="1">
      <alignment horizontal="center" vertical="center" shrinkToFit="1"/>
      <protection/>
    </xf>
    <xf numFmtId="178" fontId="26" fillId="0" borderId="0" xfId="0" applyNumberFormat="1" applyFont="1" applyFill="1" applyBorder="1" applyAlignment="1" applyProtection="1">
      <alignment horizontal="center" vertical="center" shrinkToFit="1"/>
      <protection/>
    </xf>
    <xf numFmtId="178" fontId="26" fillId="0" borderId="55" xfId="0" applyNumberFormat="1" applyFont="1" applyFill="1" applyBorder="1" applyAlignment="1" applyProtection="1">
      <alignment vertical="center" shrinkToFit="1"/>
      <protection/>
    </xf>
    <xf numFmtId="0" fontId="0" fillId="0" borderId="36" xfId="0" applyFont="1" applyFill="1" applyBorder="1" applyAlignment="1" applyProtection="1">
      <alignment vertical="center" shrinkToFit="1"/>
      <protection/>
    </xf>
    <xf numFmtId="0" fontId="0" fillId="0" borderId="42" xfId="0" applyFont="1" applyFill="1" applyBorder="1" applyAlignment="1" applyProtection="1">
      <alignment vertical="center" shrinkToFit="1"/>
      <protection/>
    </xf>
    <xf numFmtId="0" fontId="0" fillId="0" borderId="49" xfId="0" applyFont="1" applyFill="1" applyBorder="1" applyAlignment="1" applyProtection="1">
      <alignment vertical="center" shrinkToFit="1"/>
      <protection/>
    </xf>
    <xf numFmtId="0" fontId="25" fillId="0" borderId="79" xfId="0" applyFont="1" applyFill="1" applyBorder="1" applyAlignment="1" applyProtection="1">
      <alignment horizontal="center" vertical="center" shrinkToFit="1"/>
      <protection/>
    </xf>
    <xf numFmtId="0" fontId="5" fillId="0" borderId="73" xfId="0" applyFont="1" applyFill="1" applyBorder="1" applyAlignment="1" applyProtection="1">
      <alignment horizontal="center" vertical="center" shrinkToFit="1"/>
      <protection/>
    </xf>
    <xf numFmtId="0" fontId="25" fillId="0" borderId="53" xfId="0" applyFont="1" applyFill="1" applyBorder="1" applyAlignment="1" applyProtection="1">
      <alignment horizontal="center" vertical="center" shrinkToFit="1"/>
      <protection/>
    </xf>
    <xf numFmtId="0" fontId="5" fillId="0" borderId="55" xfId="0" applyFont="1" applyFill="1" applyBorder="1" applyAlignment="1" applyProtection="1">
      <alignment horizontal="center" vertical="center" shrinkToFit="1"/>
      <protection/>
    </xf>
    <xf numFmtId="0" fontId="5" fillId="0" borderId="53" xfId="0" applyFont="1" applyFill="1" applyBorder="1" applyAlignment="1" applyProtection="1">
      <alignment horizontal="center" vertical="center" shrinkToFit="1"/>
      <protection/>
    </xf>
    <xf numFmtId="0" fontId="0" fillId="0" borderId="36" xfId="0" applyFont="1" applyFill="1" applyBorder="1" applyAlignment="1" applyProtection="1">
      <alignment horizontal="center" vertical="center" shrinkToFit="1"/>
      <protection/>
    </xf>
    <xf numFmtId="0" fontId="0" fillId="0" borderId="49" xfId="0" applyFont="1" applyFill="1" applyBorder="1" applyAlignment="1" applyProtection="1">
      <alignment horizontal="center" vertical="center" shrinkToFit="1"/>
      <protection/>
    </xf>
    <xf numFmtId="178" fontId="26" fillId="0" borderId="79" xfId="0" applyNumberFormat="1" applyFont="1" applyFill="1" applyBorder="1" applyAlignment="1" applyProtection="1">
      <alignment horizontal="center" vertical="center" shrinkToFit="1"/>
      <protection/>
    </xf>
    <xf numFmtId="178" fontId="26" fillId="0" borderId="12" xfId="0" applyNumberFormat="1" applyFont="1" applyFill="1" applyBorder="1" applyAlignment="1" applyProtection="1">
      <alignment horizontal="center" vertical="center" shrinkToFit="1"/>
      <protection/>
    </xf>
    <xf numFmtId="178" fontId="26" fillId="0" borderId="73" xfId="0" applyNumberFormat="1" applyFont="1" applyFill="1" applyBorder="1" applyAlignment="1" applyProtection="1">
      <alignment vertical="center" shrinkToFit="1"/>
      <protection/>
    </xf>
    <xf numFmtId="178" fontId="26" fillId="0" borderId="118" xfId="0" applyNumberFormat="1" applyFont="1" applyFill="1" applyBorder="1" applyAlignment="1" applyProtection="1">
      <alignment vertical="center" shrinkToFit="1"/>
      <protection/>
    </xf>
    <xf numFmtId="178" fontId="26" fillId="0" borderId="39" xfId="0" applyNumberFormat="1" applyFont="1" applyFill="1" applyBorder="1" applyAlignment="1" applyProtection="1">
      <alignment vertical="center" shrinkToFit="1"/>
      <protection/>
    </xf>
    <xf numFmtId="178" fontId="26" fillId="0" borderId="46" xfId="0" applyNumberFormat="1" applyFont="1" applyFill="1" applyBorder="1" applyAlignment="1" applyProtection="1">
      <alignment vertical="center" shrinkToFit="1"/>
      <protection/>
    </xf>
    <xf numFmtId="0" fontId="0" fillId="0" borderId="79" xfId="0" applyFont="1" applyBorder="1" applyAlignment="1" applyProtection="1">
      <alignment vertical="center" shrinkToFit="1"/>
      <protection/>
    </xf>
    <xf numFmtId="0" fontId="0" fillId="0" borderId="12" xfId="0" applyFont="1" applyBorder="1" applyAlignment="1" applyProtection="1">
      <alignment vertical="center" shrinkToFit="1"/>
      <protection/>
    </xf>
    <xf numFmtId="0" fontId="0" fillId="0" borderId="118" xfId="0" applyFont="1" applyBorder="1" applyAlignment="1" applyProtection="1">
      <alignment vertical="center" shrinkToFit="1"/>
      <protection/>
    </xf>
    <xf numFmtId="0" fontId="0" fillId="0" borderId="36" xfId="0" applyFont="1" applyBorder="1" applyAlignment="1" applyProtection="1">
      <alignment vertical="center" shrinkToFit="1"/>
      <protection/>
    </xf>
    <xf numFmtId="0" fontId="0" fillId="0" borderId="12" xfId="0" applyBorder="1" applyAlignment="1" applyProtection="1">
      <alignment vertical="center" shrinkToFit="1"/>
      <protection/>
    </xf>
    <xf numFmtId="0" fontId="0" fillId="0" borderId="36" xfId="0" applyBorder="1" applyAlignment="1" applyProtection="1">
      <alignment vertical="center" shrinkToFit="1"/>
      <protection/>
    </xf>
    <xf numFmtId="0" fontId="0" fillId="0" borderId="42" xfId="0" applyBorder="1" applyAlignment="1" applyProtection="1">
      <alignment vertical="center" shrinkToFit="1"/>
      <protection/>
    </xf>
    <xf numFmtId="0" fontId="0" fillId="0" borderId="79" xfId="0" applyFill="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53" xfId="0" applyFill="1" applyBorder="1" applyAlignment="1" applyProtection="1">
      <alignment horizontal="center" vertical="center" wrapText="1"/>
      <protection/>
    </xf>
    <xf numFmtId="0" fontId="0" fillId="0" borderId="0" xfId="0" applyBorder="1" applyAlignment="1" applyProtection="1">
      <alignment vertical="center" wrapText="1"/>
      <protection/>
    </xf>
    <xf numFmtId="0" fontId="0" fillId="0" borderId="53"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42" xfId="0" applyBorder="1" applyAlignment="1" applyProtection="1">
      <alignment vertical="center" wrapText="1"/>
      <protection/>
    </xf>
    <xf numFmtId="49" fontId="3" fillId="0" borderId="79" xfId="0" applyNumberFormat="1" applyFont="1" applyFill="1" applyBorder="1" applyAlignment="1" applyProtection="1">
      <alignment horizontal="center" vertical="center" shrinkToFit="1"/>
      <protection/>
    </xf>
    <xf numFmtId="0" fontId="0" fillId="0" borderId="12" xfId="0" applyFill="1" applyBorder="1" applyAlignment="1" applyProtection="1">
      <alignment vertical="center" shrinkToFit="1"/>
      <protection/>
    </xf>
    <xf numFmtId="0" fontId="0" fillId="0" borderId="73" xfId="0" applyFill="1" applyBorder="1" applyAlignment="1" applyProtection="1">
      <alignment vertical="center" shrinkToFit="1"/>
      <protection/>
    </xf>
    <xf numFmtId="0" fontId="0" fillId="0" borderId="73" xfId="0" applyFill="1" applyBorder="1" applyAlignment="1" applyProtection="1">
      <alignment horizontal="center" vertical="center" wrapText="1"/>
      <protection/>
    </xf>
    <xf numFmtId="0" fontId="0" fillId="0" borderId="55" xfId="0" applyFill="1"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36" xfId="0" applyFill="1" applyBorder="1" applyAlignment="1" applyProtection="1">
      <alignment horizontal="center" vertical="center" wrapText="1"/>
      <protection/>
    </xf>
    <xf numFmtId="0" fontId="0" fillId="0" borderId="42" xfId="0" applyFill="1" applyBorder="1" applyAlignment="1" applyProtection="1">
      <alignment horizontal="center" vertical="center" wrapText="1"/>
      <protection/>
    </xf>
    <xf numFmtId="0" fontId="3" fillId="0" borderId="79" xfId="0" applyFont="1" applyFill="1" applyBorder="1" applyAlignment="1" applyProtection="1">
      <alignment horizontal="center" vertical="center" shrinkToFit="1"/>
      <protection/>
    </xf>
    <xf numFmtId="0" fontId="3" fillId="0" borderId="118" xfId="0" applyFont="1" applyFill="1" applyBorder="1" applyAlignment="1" applyProtection="1">
      <alignment horizontal="center" vertical="center" shrinkToFit="1"/>
      <protection/>
    </xf>
    <xf numFmtId="0" fontId="3" fillId="0" borderId="46" xfId="0"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55</xdr:row>
      <xdr:rowOff>0</xdr:rowOff>
    </xdr:from>
    <xdr:to>
      <xdr:col>19</xdr:col>
      <xdr:colOff>9525</xdr:colOff>
      <xdr:row>55</xdr:row>
      <xdr:rowOff>9525</xdr:rowOff>
    </xdr:to>
    <xdr:sp>
      <xdr:nvSpPr>
        <xdr:cNvPr id="1" name="AutoShape 1"/>
        <xdr:cNvSpPr>
          <a:spLocks/>
        </xdr:cNvSpPr>
      </xdr:nvSpPr>
      <xdr:spPr>
        <a:xfrm>
          <a:off x="6696075" y="11753850"/>
          <a:ext cx="9525" cy="9525"/>
        </a:xfrm>
        <a:prstGeom prst="borderCallout1">
          <a:avLst>
            <a:gd name="adj1" fmla="val -104000"/>
            <a:gd name="adj2" fmla="val -6250"/>
            <a:gd name="adj3" fmla="val -57999"/>
            <a:gd name="adj4" fmla="val -12500"/>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小数点第</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位以下</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000000"/>
              </a:solidFill>
              <a:latin typeface="ＭＳ Ｐゴシック"/>
              <a:ea typeface="ＭＳ Ｐゴシック"/>
              <a:cs typeface="ＭＳ Ｐゴシック"/>
            </a:rPr>
            <a:t>四捨五入</a:t>
          </a:r>
        </a:p>
      </xdr:txBody>
    </xdr:sp>
    <xdr:clientData/>
  </xdr:twoCellAnchor>
  <xdr:twoCellAnchor>
    <xdr:from>
      <xdr:col>19</xdr:col>
      <xdr:colOff>0</xdr:colOff>
      <xdr:row>88</xdr:row>
      <xdr:rowOff>0</xdr:rowOff>
    </xdr:from>
    <xdr:to>
      <xdr:col>19</xdr:col>
      <xdr:colOff>9525</xdr:colOff>
      <xdr:row>88</xdr:row>
      <xdr:rowOff>9525</xdr:rowOff>
    </xdr:to>
    <xdr:sp>
      <xdr:nvSpPr>
        <xdr:cNvPr id="2" name="AutoShape 2"/>
        <xdr:cNvSpPr>
          <a:spLocks/>
        </xdr:cNvSpPr>
      </xdr:nvSpPr>
      <xdr:spPr>
        <a:xfrm>
          <a:off x="6696075" y="19573875"/>
          <a:ext cx="9525" cy="9525"/>
        </a:xfrm>
        <a:prstGeom prst="borderCallout2">
          <a:avLst>
            <a:gd name="adj1" fmla="val 65999"/>
            <a:gd name="adj2" fmla="val -140625"/>
            <a:gd name="adj3" fmla="val 62000"/>
            <a:gd name="adj4" fmla="val -12500"/>
            <a:gd name="adj5" fmla="val 58000"/>
            <a:gd name="adj6" fmla="val -12500"/>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小数点第</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位以下</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000000"/>
              </a:solidFill>
              <a:latin typeface="ＭＳ Ｐゴシック"/>
              <a:ea typeface="ＭＳ Ｐゴシック"/>
              <a:cs typeface="ＭＳ Ｐゴシック"/>
            </a:rPr>
            <a:t>切上げ</a:t>
          </a:r>
        </a:p>
      </xdr:txBody>
    </xdr:sp>
    <xdr:clientData/>
  </xdr:twoCellAnchor>
  <xdr:twoCellAnchor>
    <xdr:from>
      <xdr:col>19</xdr:col>
      <xdr:colOff>0</xdr:colOff>
      <xdr:row>88</xdr:row>
      <xdr:rowOff>0</xdr:rowOff>
    </xdr:from>
    <xdr:to>
      <xdr:col>19</xdr:col>
      <xdr:colOff>9525</xdr:colOff>
      <xdr:row>88</xdr:row>
      <xdr:rowOff>9525</xdr:rowOff>
    </xdr:to>
    <xdr:sp>
      <xdr:nvSpPr>
        <xdr:cNvPr id="3" name="AutoShape 3"/>
        <xdr:cNvSpPr>
          <a:spLocks/>
        </xdr:cNvSpPr>
      </xdr:nvSpPr>
      <xdr:spPr>
        <a:xfrm>
          <a:off x="6696075" y="19573875"/>
          <a:ext cx="9525" cy="9525"/>
        </a:xfrm>
        <a:prstGeom prst="borderCallout2">
          <a:avLst>
            <a:gd name="adj1" fmla="val -65347"/>
            <a:gd name="adj2" fmla="val -20328"/>
            <a:gd name="adj3" fmla="val -61629"/>
            <a:gd name="adj4" fmla="val -36814"/>
            <a:gd name="adj5" fmla="val -53722"/>
            <a:gd name="adj6" fmla="val -36814"/>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職員配置算定上の平均利用者数は、経過措置者及び通所困難者を含めた全利用者数の平均値。（但し、ｻｰﾋﾞｽ費</a:t>
          </a:r>
          <a:r>
            <a:rPr lang="en-US" cap="none" sz="800" b="0" i="0" u="none" baseline="0">
              <a:solidFill>
                <a:srgbClr val="000000"/>
              </a:solidFill>
              <a:latin typeface="ＭＳ Ｐゴシック"/>
              <a:ea typeface="ＭＳ Ｐゴシック"/>
              <a:cs typeface="ＭＳ Ｐゴシック"/>
            </a:rPr>
            <a:t>Ⅰ</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Ⅱ</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Ⅲ</a:t>
          </a:r>
          <a:r>
            <a:rPr lang="en-US" cap="none" sz="800" b="0" i="0" u="none" baseline="0">
              <a:solidFill>
                <a:srgbClr val="000000"/>
              </a:solidFill>
              <a:latin typeface="ＭＳ Ｐゴシック"/>
              <a:ea typeface="ＭＳ Ｐゴシック"/>
              <a:cs typeface="ＭＳ Ｐゴシック"/>
            </a:rPr>
            <a:t>の場合、自立訓練等利用の経過措置者及び通所困難者の利用者数は、その数に</a:t>
          </a:r>
          <a:r>
            <a:rPr lang="en-US" cap="none" sz="800" b="0" i="0" u="none" baseline="0">
              <a:solidFill>
                <a:srgbClr val="000000"/>
              </a:solidFill>
              <a:latin typeface="ＭＳ Ｐゴシック"/>
              <a:ea typeface="ＭＳ Ｐゴシック"/>
              <a:cs typeface="ＭＳ Ｐゴシック"/>
            </a:rPr>
            <a:t>2/3</a:t>
          </a:r>
          <a:r>
            <a:rPr lang="en-US" cap="none" sz="800" b="0" i="0" u="none" baseline="0">
              <a:solidFill>
                <a:srgbClr val="000000"/>
              </a:solidFill>
              <a:latin typeface="ＭＳ Ｐゴシック"/>
              <a:ea typeface="ＭＳ Ｐゴシック"/>
              <a:cs typeface="ＭＳ Ｐゴシック"/>
            </a:rPr>
            <a:t>を乗じて得た数とする。）</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0</xdr:colOff>
      <xdr:row>55</xdr:row>
      <xdr:rowOff>0</xdr:rowOff>
    </xdr:from>
    <xdr:to>
      <xdr:col>19</xdr:col>
      <xdr:colOff>9525</xdr:colOff>
      <xdr:row>55</xdr:row>
      <xdr:rowOff>9525</xdr:rowOff>
    </xdr:to>
    <xdr:sp>
      <xdr:nvSpPr>
        <xdr:cNvPr id="4" name="AutoShape 4"/>
        <xdr:cNvSpPr>
          <a:spLocks/>
        </xdr:cNvSpPr>
      </xdr:nvSpPr>
      <xdr:spPr>
        <a:xfrm>
          <a:off x="6696075" y="11753850"/>
          <a:ext cx="9525" cy="9525"/>
        </a:xfrm>
        <a:prstGeom prst="borderCallout1">
          <a:avLst>
            <a:gd name="adj1" fmla="val -121606"/>
            <a:gd name="adj2" fmla="val -26087"/>
            <a:gd name="adj3" fmla="val -59875"/>
            <a:gd name="adj4" fmla="val -2391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〔経過措置者〕</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ｻｰﾋﾞｽ費</a:t>
          </a:r>
          <a:r>
            <a:rPr lang="en-US" cap="none" sz="800" b="0" i="0" u="none" baseline="0">
              <a:solidFill>
                <a:srgbClr val="000000"/>
              </a:solidFill>
              <a:latin typeface="ＭＳ Ｐゴシック"/>
              <a:ea typeface="ＭＳ Ｐゴシック"/>
              <a:cs typeface="ＭＳ Ｐゴシック"/>
            </a:rPr>
            <a:t>=ⅩⅠ
</a:t>
          </a:r>
          <a:r>
            <a:rPr lang="en-US" cap="none" sz="800" b="0" i="0" u="none" baseline="0">
              <a:solidFill>
                <a:srgbClr val="000000"/>
              </a:solidFill>
              <a:latin typeface="ＭＳ Ｐゴシック"/>
              <a:ea typeface="ＭＳ Ｐゴシック"/>
              <a:cs typeface="ＭＳ Ｐゴシック"/>
            </a:rPr>
            <a:t>職員</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a:t>
          </a:r>
        </a:p>
      </xdr:txBody>
    </xdr:sp>
    <xdr:clientData/>
  </xdr:twoCellAnchor>
  <xdr:twoCellAnchor>
    <xdr:from>
      <xdr:col>7</xdr:col>
      <xdr:colOff>247650</xdr:colOff>
      <xdr:row>1</xdr:row>
      <xdr:rowOff>190500</xdr:rowOff>
    </xdr:from>
    <xdr:to>
      <xdr:col>8</xdr:col>
      <xdr:colOff>257175</xdr:colOff>
      <xdr:row>3</xdr:row>
      <xdr:rowOff>28575</xdr:rowOff>
    </xdr:to>
    <xdr:sp>
      <xdr:nvSpPr>
        <xdr:cNvPr id="5" name="Text Box 5"/>
        <xdr:cNvSpPr txBox="1">
          <a:spLocks noChangeArrowheads="1"/>
        </xdr:cNvSpPr>
      </xdr:nvSpPr>
      <xdr:spPr>
        <a:xfrm>
          <a:off x="2714625" y="390525"/>
          <a:ext cx="361950" cy="2381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2:Y287"/>
  <sheetViews>
    <sheetView showGridLines="0" tabSelected="1" view="pageBreakPreview" zoomScaleSheetLayoutView="100" zoomScalePageLayoutView="0" workbookViewId="0" topLeftCell="A1">
      <selection activeCell="A1" sqref="A1"/>
    </sheetView>
  </sheetViews>
  <sheetFormatPr defaultColWidth="4.625" defaultRowHeight="15.75" customHeight="1"/>
  <cols>
    <col min="1" max="1" width="4.625" style="45" bestFit="1" customWidth="1"/>
    <col min="2" max="16384" width="4.625" style="45" customWidth="1"/>
  </cols>
  <sheetData>
    <row r="2" spans="15:21" ht="15.75" customHeight="1">
      <c r="O2" s="45" t="s">
        <v>232</v>
      </c>
      <c r="P2" s="38"/>
      <c r="Q2" s="46" t="s">
        <v>0</v>
      </c>
      <c r="R2" s="38"/>
      <c r="S2" s="46" t="s">
        <v>1</v>
      </c>
      <c r="T2" s="38"/>
      <c r="U2" s="46" t="s">
        <v>2</v>
      </c>
    </row>
    <row r="3" spans="1:7" ht="15.75" customHeight="1">
      <c r="A3" s="169" t="s">
        <v>3</v>
      </c>
      <c r="B3" s="170"/>
      <c r="C3" s="170"/>
      <c r="D3" s="170"/>
      <c r="E3" s="170"/>
      <c r="F3" s="170"/>
      <c r="G3" s="170"/>
    </row>
    <row r="5" spans="14:21" ht="15.75" customHeight="1">
      <c r="N5" s="47" t="s">
        <v>4</v>
      </c>
      <c r="O5" s="48"/>
      <c r="P5" s="171"/>
      <c r="Q5" s="171"/>
      <c r="R5" s="171"/>
      <c r="S5" s="171"/>
      <c r="T5" s="171"/>
      <c r="U5" s="171"/>
    </row>
    <row r="6" spans="14:21" ht="15.75" customHeight="1">
      <c r="N6" s="47" t="s">
        <v>5</v>
      </c>
      <c r="O6" s="48"/>
      <c r="P6" s="172"/>
      <c r="Q6" s="172"/>
      <c r="R6" s="172"/>
      <c r="S6" s="172"/>
      <c r="T6" s="172"/>
      <c r="U6" s="172"/>
    </row>
    <row r="7" spans="14:21" ht="15.75" customHeight="1">
      <c r="N7" s="49" t="s">
        <v>6</v>
      </c>
      <c r="O7" s="50"/>
      <c r="P7" s="172"/>
      <c r="Q7" s="172"/>
      <c r="R7" s="172"/>
      <c r="S7" s="172"/>
      <c r="T7" s="172"/>
      <c r="U7" s="172"/>
    </row>
    <row r="8" spans="14:21" ht="15.75" customHeight="1">
      <c r="N8" s="51"/>
      <c r="O8" s="52"/>
      <c r="P8" s="172"/>
      <c r="Q8" s="172"/>
      <c r="R8" s="172"/>
      <c r="S8" s="172"/>
      <c r="T8" s="172"/>
      <c r="U8" s="172"/>
    </row>
    <row r="9" spans="14:21" ht="15.75" customHeight="1">
      <c r="N9" s="53" t="s">
        <v>7</v>
      </c>
      <c r="O9" s="48"/>
      <c r="P9" s="172"/>
      <c r="Q9" s="172"/>
      <c r="R9" s="172"/>
      <c r="S9" s="172"/>
      <c r="T9" s="172"/>
      <c r="U9" s="54"/>
    </row>
    <row r="11" ht="15.75" customHeight="1">
      <c r="D11" s="168" t="s">
        <v>231</v>
      </c>
    </row>
    <row r="13" ht="15.75" customHeight="1">
      <c r="B13" s="55" t="s">
        <v>8</v>
      </c>
    </row>
    <row r="14" ht="15.75" customHeight="1">
      <c r="K14" s="45" t="s">
        <v>9</v>
      </c>
    </row>
    <row r="15" spans="2:20" ht="15.75" customHeight="1">
      <c r="B15" s="173" t="s">
        <v>10</v>
      </c>
      <c r="C15" s="174"/>
      <c r="D15" s="174"/>
      <c r="E15" s="174"/>
      <c r="F15" s="174"/>
      <c r="G15" s="174"/>
      <c r="H15" s="174"/>
      <c r="I15" s="174"/>
      <c r="J15" s="175"/>
      <c r="K15" s="174" t="s">
        <v>11</v>
      </c>
      <c r="L15" s="174"/>
      <c r="M15" s="176"/>
      <c r="O15" s="173" t="s">
        <v>12</v>
      </c>
      <c r="P15" s="177"/>
      <c r="Q15" s="177"/>
      <c r="R15" s="178"/>
      <c r="S15" s="173" t="s">
        <v>11</v>
      </c>
      <c r="T15" s="178"/>
    </row>
    <row r="16" spans="2:20" ht="15.75" customHeight="1">
      <c r="B16" s="35"/>
      <c r="C16" s="56" t="s">
        <v>13</v>
      </c>
      <c r="D16" s="56"/>
      <c r="E16" s="56"/>
      <c r="F16" s="56"/>
      <c r="G16" s="56"/>
      <c r="H16" s="56"/>
      <c r="I16" s="56"/>
      <c r="J16" s="57"/>
      <c r="K16" s="179"/>
      <c r="L16" s="180"/>
      <c r="M16" s="58" t="s">
        <v>14</v>
      </c>
      <c r="O16" s="372" t="s">
        <v>15</v>
      </c>
      <c r="P16" s="471"/>
      <c r="Q16" s="41"/>
      <c r="R16" s="59" t="s">
        <v>16</v>
      </c>
      <c r="S16" s="42"/>
      <c r="T16" s="60" t="s">
        <v>14</v>
      </c>
    </row>
    <row r="17" spans="2:20" ht="15.75" customHeight="1">
      <c r="B17" s="36"/>
      <c r="C17" s="61" t="s">
        <v>17</v>
      </c>
      <c r="D17" s="61"/>
      <c r="E17" s="61"/>
      <c r="F17" s="61"/>
      <c r="G17" s="61"/>
      <c r="H17" s="61"/>
      <c r="I17" s="61"/>
      <c r="J17" s="62"/>
      <c r="K17" s="181"/>
      <c r="L17" s="182"/>
      <c r="M17" s="63" t="s">
        <v>14</v>
      </c>
      <c r="O17" s="472"/>
      <c r="P17" s="473"/>
      <c r="Q17" s="43"/>
      <c r="R17" s="64" t="s">
        <v>18</v>
      </c>
      <c r="S17" s="44"/>
      <c r="T17" s="65" t="s">
        <v>14</v>
      </c>
    </row>
    <row r="18" spans="2:13" ht="15.75" customHeight="1">
      <c r="B18" s="36"/>
      <c r="C18" s="61" t="s">
        <v>19</v>
      </c>
      <c r="D18" s="61"/>
      <c r="E18" s="61"/>
      <c r="F18" s="61"/>
      <c r="G18" s="61"/>
      <c r="H18" s="61"/>
      <c r="I18" s="61"/>
      <c r="J18" s="62"/>
      <c r="K18" s="181"/>
      <c r="L18" s="182"/>
      <c r="M18" s="63" t="s">
        <v>14</v>
      </c>
    </row>
    <row r="19" spans="2:13" ht="15.75" customHeight="1">
      <c r="B19" s="36"/>
      <c r="C19" s="61" t="s">
        <v>20</v>
      </c>
      <c r="D19" s="61"/>
      <c r="E19" s="61"/>
      <c r="F19" s="61"/>
      <c r="G19" s="61"/>
      <c r="H19" s="61"/>
      <c r="I19" s="61"/>
      <c r="J19" s="62"/>
      <c r="K19" s="181"/>
      <c r="L19" s="182"/>
      <c r="M19" s="63" t="s">
        <v>14</v>
      </c>
    </row>
    <row r="20" spans="2:13" ht="15.75" customHeight="1">
      <c r="B20" s="36"/>
      <c r="C20" s="61" t="s">
        <v>21</v>
      </c>
      <c r="D20" s="61"/>
      <c r="E20" s="61"/>
      <c r="F20" s="61"/>
      <c r="G20" s="61"/>
      <c r="H20" s="61"/>
      <c r="I20" s="61"/>
      <c r="J20" s="62"/>
      <c r="K20" s="181"/>
      <c r="L20" s="182"/>
      <c r="M20" s="63" t="s">
        <v>14</v>
      </c>
    </row>
    <row r="21" spans="2:13" ht="15.75" customHeight="1">
      <c r="B21" s="36"/>
      <c r="C21" s="61" t="s">
        <v>22</v>
      </c>
      <c r="D21" s="61"/>
      <c r="E21" s="61"/>
      <c r="F21" s="61"/>
      <c r="G21" s="61"/>
      <c r="H21" s="61"/>
      <c r="I21" s="61"/>
      <c r="J21" s="62"/>
      <c r="K21" s="181"/>
      <c r="L21" s="182"/>
      <c r="M21" s="63" t="s">
        <v>14</v>
      </c>
    </row>
    <row r="22" spans="2:13" ht="15.75" customHeight="1">
      <c r="B22" s="36"/>
      <c r="C22" s="61" t="s">
        <v>23</v>
      </c>
      <c r="D22" s="61"/>
      <c r="E22" s="61"/>
      <c r="F22" s="61"/>
      <c r="G22" s="61"/>
      <c r="H22" s="61"/>
      <c r="I22" s="61"/>
      <c r="J22" s="62"/>
      <c r="K22" s="181"/>
      <c r="L22" s="182"/>
      <c r="M22" s="63" t="s">
        <v>14</v>
      </c>
    </row>
    <row r="23" spans="2:13" ht="15.75" customHeight="1">
      <c r="B23" s="36"/>
      <c r="C23" s="66" t="s">
        <v>24</v>
      </c>
      <c r="D23" s="61"/>
      <c r="E23" s="61"/>
      <c r="F23" s="67"/>
      <c r="G23" s="61"/>
      <c r="H23" s="61"/>
      <c r="I23" s="61"/>
      <c r="J23" s="62"/>
      <c r="K23" s="181"/>
      <c r="L23" s="182"/>
      <c r="M23" s="63" t="s">
        <v>14</v>
      </c>
    </row>
    <row r="24" spans="2:13" ht="15.75" customHeight="1">
      <c r="B24" s="36"/>
      <c r="C24" s="66" t="s">
        <v>25</v>
      </c>
      <c r="D24" s="68"/>
      <c r="E24" s="68"/>
      <c r="F24" s="61"/>
      <c r="G24" s="68"/>
      <c r="H24" s="68"/>
      <c r="I24" s="68"/>
      <c r="J24" s="69"/>
      <c r="K24" s="181"/>
      <c r="L24" s="182"/>
      <c r="M24" s="70" t="s">
        <v>14</v>
      </c>
    </row>
    <row r="25" spans="2:16" ht="15.75" customHeight="1">
      <c r="B25" s="36"/>
      <c r="C25" s="66" t="s">
        <v>26</v>
      </c>
      <c r="D25" s="61"/>
      <c r="E25" s="61"/>
      <c r="F25" s="61"/>
      <c r="G25" s="61"/>
      <c r="H25" s="61"/>
      <c r="I25" s="61"/>
      <c r="J25" s="62"/>
      <c r="K25" s="181"/>
      <c r="L25" s="182"/>
      <c r="M25" s="63" t="s">
        <v>14</v>
      </c>
      <c r="N25" s="71"/>
      <c r="O25" s="67"/>
      <c r="P25" s="67"/>
    </row>
    <row r="26" spans="2:16" ht="15.75" customHeight="1">
      <c r="B26" s="37"/>
      <c r="C26" s="72" t="s">
        <v>27</v>
      </c>
      <c r="D26" s="48"/>
      <c r="E26" s="48"/>
      <c r="F26" s="48"/>
      <c r="G26" s="48"/>
      <c r="H26" s="48"/>
      <c r="I26" s="48"/>
      <c r="J26" s="73"/>
      <c r="K26" s="183"/>
      <c r="L26" s="184"/>
      <c r="M26" s="74" t="s">
        <v>14</v>
      </c>
      <c r="N26" s="71"/>
      <c r="O26" s="67"/>
      <c r="P26" s="67"/>
    </row>
    <row r="27" spans="2:20" ht="15.75" customHeight="1">
      <c r="B27" s="75" t="s">
        <v>28</v>
      </c>
      <c r="C27" s="76" t="s">
        <v>29</v>
      </c>
      <c r="D27" s="77"/>
      <c r="E27" s="77"/>
      <c r="F27" s="77"/>
      <c r="G27" s="77"/>
      <c r="H27" s="77"/>
      <c r="I27" s="77"/>
      <c r="J27" s="77"/>
      <c r="K27" s="77"/>
      <c r="L27" s="77"/>
      <c r="M27" s="77"/>
      <c r="N27" s="77"/>
      <c r="O27" s="77"/>
      <c r="P27" s="77"/>
      <c r="Q27" s="77"/>
      <c r="R27" s="77"/>
      <c r="S27" s="77"/>
      <c r="T27" s="77"/>
    </row>
    <row r="28" spans="3:20" ht="15.75" customHeight="1">
      <c r="C28" s="76" t="s">
        <v>30</v>
      </c>
      <c r="D28" s="77"/>
      <c r="E28" s="78"/>
      <c r="F28" s="78"/>
      <c r="G28" s="78"/>
      <c r="H28" s="78"/>
      <c r="I28" s="78"/>
      <c r="J28" s="78"/>
      <c r="K28" s="78"/>
      <c r="L28" s="78"/>
      <c r="M28" s="78"/>
      <c r="N28" s="77"/>
      <c r="O28" s="77"/>
      <c r="P28" s="77"/>
      <c r="Q28" s="77"/>
      <c r="R28" s="77"/>
      <c r="S28" s="77"/>
      <c r="T28" s="77"/>
    </row>
    <row r="29" spans="5:16" ht="15.75" customHeight="1">
      <c r="E29" s="67"/>
      <c r="F29" s="67"/>
      <c r="G29" s="67"/>
      <c r="H29" s="67"/>
      <c r="I29" s="67"/>
      <c r="J29" s="67"/>
      <c r="K29" s="67"/>
      <c r="L29" s="67"/>
      <c r="M29" s="67"/>
      <c r="N29" s="67"/>
      <c r="O29" s="67"/>
      <c r="P29" s="79"/>
    </row>
    <row r="31" spans="1:19" ht="15.75" customHeight="1">
      <c r="A31" s="80" t="s">
        <v>31</v>
      </c>
      <c r="C31" s="81"/>
      <c r="D31" s="81"/>
      <c r="E31" s="81"/>
      <c r="F31" s="81"/>
      <c r="G31" s="81"/>
      <c r="H31" s="81"/>
      <c r="I31" s="81"/>
      <c r="J31" s="81"/>
      <c r="K31" s="81"/>
      <c r="L31" s="81"/>
      <c r="M31" s="81"/>
      <c r="N31" s="81"/>
      <c r="O31" s="81"/>
      <c r="P31" s="81"/>
      <c r="Q31" s="81"/>
      <c r="R31" s="81"/>
      <c r="S31" s="82"/>
    </row>
    <row r="32" spans="1:20" ht="15.75" customHeight="1">
      <c r="A32" s="81" t="s">
        <v>32</v>
      </c>
      <c r="C32" s="81"/>
      <c r="D32" s="81"/>
      <c r="E32" s="81"/>
      <c r="F32" s="81"/>
      <c r="G32" s="81"/>
      <c r="H32" s="81"/>
      <c r="I32" s="81"/>
      <c r="J32" s="81"/>
      <c r="K32" s="81"/>
      <c r="L32" s="81"/>
      <c r="M32" s="81"/>
      <c r="N32" s="81"/>
      <c r="O32" s="81"/>
      <c r="P32" s="81"/>
      <c r="Q32" s="81"/>
      <c r="R32" s="81"/>
      <c r="T32" s="82" t="s">
        <v>33</v>
      </c>
    </row>
    <row r="33" spans="1:20" ht="19.5" customHeight="1">
      <c r="A33" s="83"/>
      <c r="B33" s="185" t="s">
        <v>34</v>
      </c>
      <c r="C33" s="186"/>
      <c r="D33" s="187"/>
      <c r="E33" s="188" t="s">
        <v>35</v>
      </c>
      <c r="F33" s="189"/>
      <c r="G33" s="189"/>
      <c r="H33" s="189"/>
      <c r="I33" s="189"/>
      <c r="J33" s="189"/>
      <c r="K33" s="189"/>
      <c r="L33" s="189"/>
      <c r="M33" s="189"/>
      <c r="N33" s="189"/>
      <c r="O33" s="189"/>
      <c r="P33" s="189"/>
      <c r="Q33" s="189"/>
      <c r="R33" s="190"/>
      <c r="S33" s="191" t="s">
        <v>36</v>
      </c>
      <c r="T33" s="192"/>
    </row>
    <row r="34" spans="1:20" ht="19.5" customHeight="1">
      <c r="A34" s="83"/>
      <c r="B34" s="193" t="s">
        <v>37</v>
      </c>
      <c r="C34" s="194"/>
      <c r="D34" s="195"/>
      <c r="E34" s="84" t="s">
        <v>38</v>
      </c>
      <c r="F34" s="85" t="s">
        <v>39</v>
      </c>
      <c r="G34" s="85" t="s">
        <v>40</v>
      </c>
      <c r="H34" s="85" t="s">
        <v>41</v>
      </c>
      <c r="I34" s="85" t="s">
        <v>42</v>
      </c>
      <c r="J34" s="85" t="s">
        <v>43</v>
      </c>
      <c r="K34" s="85" t="s">
        <v>44</v>
      </c>
      <c r="L34" s="85" t="s">
        <v>45</v>
      </c>
      <c r="M34" s="85" t="s">
        <v>46</v>
      </c>
      <c r="N34" s="85" t="s">
        <v>47</v>
      </c>
      <c r="O34" s="85" t="s">
        <v>48</v>
      </c>
      <c r="P34" s="86" t="s">
        <v>49</v>
      </c>
      <c r="Q34" s="196" t="s">
        <v>50</v>
      </c>
      <c r="R34" s="197"/>
      <c r="S34" s="198" t="s">
        <v>51</v>
      </c>
      <c r="T34" s="199"/>
    </row>
    <row r="35" spans="1:20" ht="19.5" customHeight="1">
      <c r="A35" s="83"/>
      <c r="B35" s="200" t="s">
        <v>52</v>
      </c>
      <c r="C35" s="201"/>
      <c r="D35" s="202"/>
      <c r="E35" s="17"/>
      <c r="F35" s="18"/>
      <c r="G35" s="18"/>
      <c r="H35" s="18"/>
      <c r="I35" s="18"/>
      <c r="J35" s="18"/>
      <c r="K35" s="18"/>
      <c r="L35" s="18"/>
      <c r="M35" s="18"/>
      <c r="N35" s="18"/>
      <c r="O35" s="18"/>
      <c r="P35" s="19"/>
      <c r="Q35" s="203">
        <f>SUM(E35:P35)</f>
        <v>0</v>
      </c>
      <c r="R35" s="204"/>
      <c r="S35" s="223">
        <f>IF(Q38=0,"",IF(ISERROR(ROUNDUP(Q38/Q$68,1)),"",(ROUNDUP(Q38/Q$68,1))))</f>
      </c>
      <c r="T35" s="474"/>
    </row>
    <row r="36" spans="1:20" ht="15.75" customHeight="1">
      <c r="A36" s="83"/>
      <c r="B36" s="214" t="s">
        <v>15</v>
      </c>
      <c r="C36" s="215"/>
      <c r="D36" s="87" t="s">
        <v>16</v>
      </c>
      <c r="E36" s="8"/>
      <c r="F36" s="9"/>
      <c r="G36" s="9"/>
      <c r="H36" s="9"/>
      <c r="I36" s="9"/>
      <c r="J36" s="9"/>
      <c r="K36" s="9"/>
      <c r="L36" s="9"/>
      <c r="M36" s="9"/>
      <c r="N36" s="9"/>
      <c r="O36" s="9"/>
      <c r="P36" s="10"/>
      <c r="Q36" s="205">
        <f>SUM(E36:P36)</f>
        <v>0</v>
      </c>
      <c r="R36" s="206"/>
      <c r="S36" s="223"/>
      <c r="T36" s="474"/>
    </row>
    <row r="37" spans="1:20" ht="15.75" customHeight="1">
      <c r="A37" s="83"/>
      <c r="B37" s="216"/>
      <c r="C37" s="217"/>
      <c r="D37" s="88" t="s">
        <v>18</v>
      </c>
      <c r="E37" s="11"/>
      <c r="F37" s="12"/>
      <c r="G37" s="12"/>
      <c r="H37" s="12"/>
      <c r="I37" s="12"/>
      <c r="J37" s="12"/>
      <c r="K37" s="12"/>
      <c r="L37" s="12"/>
      <c r="M37" s="12"/>
      <c r="N37" s="12"/>
      <c r="O37" s="12"/>
      <c r="P37" s="13"/>
      <c r="Q37" s="207">
        <f>SUM(E37:P37)</f>
        <v>0</v>
      </c>
      <c r="R37" s="208"/>
      <c r="S37" s="475"/>
      <c r="T37" s="474"/>
    </row>
    <row r="38" spans="1:20" ht="19.5" customHeight="1">
      <c r="A38" s="83"/>
      <c r="B38" s="209" t="s">
        <v>50</v>
      </c>
      <c r="C38" s="210"/>
      <c r="D38" s="211"/>
      <c r="E38" s="89">
        <f aca="true" t="shared" si="0" ref="E38:P38">SUM(E35:E37)</f>
        <v>0</v>
      </c>
      <c r="F38" s="90">
        <f t="shared" si="0"/>
        <v>0</v>
      </c>
      <c r="G38" s="90">
        <f t="shared" si="0"/>
        <v>0</v>
      </c>
      <c r="H38" s="90">
        <f t="shared" si="0"/>
        <v>0</v>
      </c>
      <c r="I38" s="90">
        <f t="shared" si="0"/>
        <v>0</v>
      </c>
      <c r="J38" s="90">
        <f t="shared" si="0"/>
        <v>0</v>
      </c>
      <c r="K38" s="90">
        <f t="shared" si="0"/>
        <v>0</v>
      </c>
      <c r="L38" s="90">
        <f t="shared" si="0"/>
        <v>0</v>
      </c>
      <c r="M38" s="90">
        <f t="shared" si="0"/>
        <v>0</v>
      </c>
      <c r="N38" s="90">
        <f t="shared" si="0"/>
        <v>0</v>
      </c>
      <c r="O38" s="90">
        <f t="shared" si="0"/>
        <v>0</v>
      </c>
      <c r="P38" s="91">
        <f t="shared" si="0"/>
        <v>0</v>
      </c>
      <c r="Q38" s="212">
        <f>SUM(Q35:R37)</f>
        <v>0</v>
      </c>
      <c r="R38" s="213"/>
      <c r="S38" s="475"/>
      <c r="T38" s="474"/>
    </row>
    <row r="39" spans="1:20" ht="19.5" customHeight="1">
      <c r="A39" s="83"/>
      <c r="B39" s="200" t="s">
        <v>53</v>
      </c>
      <c r="C39" s="201"/>
      <c r="D39" s="202"/>
      <c r="E39" s="17"/>
      <c r="F39" s="18"/>
      <c r="G39" s="18"/>
      <c r="H39" s="18"/>
      <c r="I39" s="18"/>
      <c r="J39" s="18"/>
      <c r="K39" s="18"/>
      <c r="L39" s="18"/>
      <c r="M39" s="18"/>
      <c r="N39" s="18"/>
      <c r="O39" s="18"/>
      <c r="P39" s="19"/>
      <c r="Q39" s="203">
        <f>SUM(E39:P39)</f>
        <v>0</v>
      </c>
      <c r="R39" s="204"/>
      <c r="S39" s="223">
        <f>IF(Q42=0,"",IF(ISERROR(ROUNDUP(Q42/Q$68,1)),"",(ROUNDUP(Q42/Q$68,1))))</f>
      </c>
      <c r="T39" s="474"/>
    </row>
    <row r="40" spans="1:20" ht="15.75" customHeight="1">
      <c r="A40" s="83"/>
      <c r="B40" s="214" t="s">
        <v>15</v>
      </c>
      <c r="C40" s="215"/>
      <c r="D40" s="87" t="s">
        <v>16</v>
      </c>
      <c r="E40" s="8"/>
      <c r="F40" s="9"/>
      <c r="G40" s="9"/>
      <c r="H40" s="9"/>
      <c r="I40" s="9"/>
      <c r="J40" s="9"/>
      <c r="K40" s="9"/>
      <c r="L40" s="9"/>
      <c r="M40" s="9"/>
      <c r="N40" s="9"/>
      <c r="O40" s="9"/>
      <c r="P40" s="10"/>
      <c r="Q40" s="205">
        <f>SUM(E40:P40)</f>
        <v>0</v>
      </c>
      <c r="R40" s="206"/>
      <c r="S40" s="223"/>
      <c r="T40" s="474"/>
    </row>
    <row r="41" spans="1:20" ht="15.75" customHeight="1">
      <c r="A41" s="83"/>
      <c r="B41" s="216"/>
      <c r="C41" s="217"/>
      <c r="D41" s="88" t="s">
        <v>18</v>
      </c>
      <c r="E41" s="11"/>
      <c r="F41" s="12"/>
      <c r="G41" s="12"/>
      <c r="H41" s="12"/>
      <c r="I41" s="12"/>
      <c r="J41" s="12"/>
      <c r="K41" s="12"/>
      <c r="L41" s="12"/>
      <c r="M41" s="12"/>
      <c r="N41" s="12"/>
      <c r="O41" s="12"/>
      <c r="P41" s="13"/>
      <c r="Q41" s="207">
        <f>SUM(E41:P41)</f>
        <v>0</v>
      </c>
      <c r="R41" s="208"/>
      <c r="S41" s="475"/>
      <c r="T41" s="474"/>
    </row>
    <row r="42" spans="1:20" ht="19.5" customHeight="1">
      <c r="A42" s="83"/>
      <c r="B42" s="209" t="s">
        <v>50</v>
      </c>
      <c r="C42" s="210"/>
      <c r="D42" s="211"/>
      <c r="E42" s="89">
        <f aca="true" t="shared" si="1" ref="E42:P42">SUM(E39:E41)</f>
        <v>0</v>
      </c>
      <c r="F42" s="90">
        <f t="shared" si="1"/>
        <v>0</v>
      </c>
      <c r="G42" s="90">
        <f t="shared" si="1"/>
        <v>0</v>
      </c>
      <c r="H42" s="90">
        <f t="shared" si="1"/>
        <v>0</v>
      </c>
      <c r="I42" s="90">
        <f t="shared" si="1"/>
        <v>0</v>
      </c>
      <c r="J42" s="90">
        <f t="shared" si="1"/>
        <v>0</v>
      </c>
      <c r="K42" s="90">
        <f t="shared" si="1"/>
        <v>0</v>
      </c>
      <c r="L42" s="90">
        <f t="shared" si="1"/>
        <v>0</v>
      </c>
      <c r="M42" s="90">
        <f t="shared" si="1"/>
        <v>0</v>
      </c>
      <c r="N42" s="90">
        <f t="shared" si="1"/>
        <v>0</v>
      </c>
      <c r="O42" s="90">
        <f t="shared" si="1"/>
        <v>0</v>
      </c>
      <c r="P42" s="91">
        <f t="shared" si="1"/>
        <v>0</v>
      </c>
      <c r="Q42" s="212">
        <f>SUM(Q39:R41)</f>
        <v>0</v>
      </c>
      <c r="R42" s="213"/>
      <c r="S42" s="475"/>
      <c r="T42" s="474"/>
    </row>
    <row r="43" spans="1:20" ht="30" customHeight="1">
      <c r="A43" s="83"/>
      <c r="B43" s="218" t="s">
        <v>20</v>
      </c>
      <c r="C43" s="219"/>
      <c r="D43" s="220"/>
      <c r="E43" s="32"/>
      <c r="F43" s="33"/>
      <c r="G43" s="33"/>
      <c r="H43" s="33"/>
      <c r="I43" s="33"/>
      <c r="J43" s="33"/>
      <c r="K43" s="33"/>
      <c r="L43" s="33"/>
      <c r="M43" s="33"/>
      <c r="N43" s="33"/>
      <c r="O43" s="33"/>
      <c r="P43" s="34"/>
      <c r="Q43" s="221">
        <f>SUM(E43:P43)</f>
        <v>0</v>
      </c>
      <c r="R43" s="222"/>
      <c r="S43" s="223">
        <f>IF(Q43=0,"",IF(ISERROR(ROUNDUP(Q43/Q$68,1)),"",(ROUNDUP(Q43/Q$68,1))))</f>
      </c>
      <c r="T43" s="224"/>
    </row>
    <row r="44" spans="1:20" ht="19.5" customHeight="1">
      <c r="A44" s="83"/>
      <c r="B44" s="200" t="s">
        <v>21</v>
      </c>
      <c r="C44" s="201"/>
      <c r="D44" s="202"/>
      <c r="E44" s="17"/>
      <c r="F44" s="18"/>
      <c r="G44" s="18"/>
      <c r="H44" s="18"/>
      <c r="I44" s="18"/>
      <c r="J44" s="18"/>
      <c r="K44" s="18"/>
      <c r="L44" s="18"/>
      <c r="M44" s="18"/>
      <c r="N44" s="18"/>
      <c r="O44" s="18"/>
      <c r="P44" s="19"/>
      <c r="Q44" s="203">
        <f>SUM(E44:P44)</f>
        <v>0</v>
      </c>
      <c r="R44" s="204"/>
      <c r="S44" s="476">
        <f>IF(Q47=0,"",IF(ISERROR(ROUNDUP(Q47/Q$68,1)),"",(ROUNDUP(Q47/Q$68,1))))</f>
      </c>
      <c r="T44" s="477"/>
    </row>
    <row r="45" spans="1:20" ht="15.75" customHeight="1">
      <c r="A45" s="83"/>
      <c r="B45" s="214" t="s">
        <v>15</v>
      </c>
      <c r="C45" s="215"/>
      <c r="D45" s="87" t="s">
        <v>16</v>
      </c>
      <c r="E45" s="8"/>
      <c r="F45" s="9"/>
      <c r="G45" s="9"/>
      <c r="H45" s="9"/>
      <c r="I45" s="9"/>
      <c r="J45" s="9"/>
      <c r="K45" s="9"/>
      <c r="L45" s="9"/>
      <c r="M45" s="9"/>
      <c r="N45" s="9"/>
      <c r="O45" s="9"/>
      <c r="P45" s="10"/>
      <c r="Q45" s="205">
        <f>SUM(E45:P45)</f>
        <v>0</v>
      </c>
      <c r="R45" s="206"/>
      <c r="S45" s="478"/>
      <c r="T45" s="479"/>
    </row>
    <row r="46" spans="1:20" ht="15.75" customHeight="1">
      <c r="A46" s="83"/>
      <c r="B46" s="216"/>
      <c r="C46" s="217"/>
      <c r="D46" s="88" t="s">
        <v>18</v>
      </c>
      <c r="E46" s="11"/>
      <c r="F46" s="12"/>
      <c r="G46" s="12"/>
      <c r="H46" s="12"/>
      <c r="I46" s="12"/>
      <c r="J46" s="12"/>
      <c r="K46" s="12"/>
      <c r="L46" s="12"/>
      <c r="M46" s="12"/>
      <c r="N46" s="12"/>
      <c r="O46" s="12"/>
      <c r="P46" s="13"/>
      <c r="Q46" s="207">
        <f>SUM(E46:P46)</f>
        <v>0</v>
      </c>
      <c r="R46" s="208"/>
      <c r="S46" s="478"/>
      <c r="T46" s="479"/>
    </row>
    <row r="47" spans="1:20" ht="19.5" customHeight="1">
      <c r="A47" s="83"/>
      <c r="B47" s="209" t="s">
        <v>50</v>
      </c>
      <c r="C47" s="210"/>
      <c r="D47" s="211"/>
      <c r="E47" s="92">
        <f aca="true" t="shared" si="2" ref="E47:P47">SUM(E44:E46)</f>
        <v>0</v>
      </c>
      <c r="F47" s="93">
        <f t="shared" si="2"/>
        <v>0</v>
      </c>
      <c r="G47" s="93">
        <f t="shared" si="2"/>
        <v>0</v>
      </c>
      <c r="H47" s="93">
        <f t="shared" si="2"/>
        <v>0</v>
      </c>
      <c r="I47" s="93">
        <f t="shared" si="2"/>
        <v>0</v>
      </c>
      <c r="J47" s="93">
        <f t="shared" si="2"/>
        <v>0</v>
      </c>
      <c r="K47" s="93">
        <f t="shared" si="2"/>
        <v>0</v>
      </c>
      <c r="L47" s="93">
        <f t="shared" si="2"/>
        <v>0</v>
      </c>
      <c r="M47" s="93">
        <f t="shared" si="2"/>
        <v>0</v>
      </c>
      <c r="N47" s="93">
        <f t="shared" si="2"/>
        <v>0</v>
      </c>
      <c r="O47" s="93">
        <f t="shared" si="2"/>
        <v>0</v>
      </c>
      <c r="P47" s="94">
        <f t="shared" si="2"/>
        <v>0</v>
      </c>
      <c r="Q47" s="212">
        <f>SUM(Q44:R46)</f>
        <v>0</v>
      </c>
      <c r="R47" s="213"/>
      <c r="S47" s="480"/>
      <c r="T47" s="481"/>
    </row>
    <row r="48" spans="1:20" ht="19.5" customHeight="1">
      <c r="A48" s="83"/>
      <c r="B48" s="200" t="s">
        <v>22</v>
      </c>
      <c r="C48" s="201"/>
      <c r="D48" s="202"/>
      <c r="E48" s="17"/>
      <c r="F48" s="18"/>
      <c r="G48" s="18"/>
      <c r="H48" s="18"/>
      <c r="I48" s="18"/>
      <c r="J48" s="18"/>
      <c r="K48" s="18"/>
      <c r="L48" s="18"/>
      <c r="M48" s="18"/>
      <c r="N48" s="18"/>
      <c r="O48" s="18"/>
      <c r="P48" s="19"/>
      <c r="Q48" s="203">
        <f>SUM(E48:P48)</f>
        <v>0</v>
      </c>
      <c r="R48" s="204"/>
      <c r="S48" s="476">
        <f>IF(Q51=0,"",IF(ISERROR(ROUNDUP(Q51/Q$68,1)),"",(ROUNDUP(Q51/Q$68,1))))</f>
      </c>
      <c r="T48" s="477"/>
    </row>
    <row r="49" spans="1:20" ht="15.75" customHeight="1">
      <c r="A49" s="83"/>
      <c r="B49" s="214" t="s">
        <v>15</v>
      </c>
      <c r="C49" s="215"/>
      <c r="D49" s="87" t="s">
        <v>16</v>
      </c>
      <c r="E49" s="8"/>
      <c r="F49" s="9"/>
      <c r="G49" s="9"/>
      <c r="H49" s="9"/>
      <c r="I49" s="9"/>
      <c r="J49" s="9"/>
      <c r="K49" s="9"/>
      <c r="L49" s="9"/>
      <c r="M49" s="9"/>
      <c r="N49" s="9"/>
      <c r="O49" s="9"/>
      <c r="P49" s="10"/>
      <c r="Q49" s="205">
        <f>SUM(E49:P49)</f>
        <v>0</v>
      </c>
      <c r="R49" s="206"/>
      <c r="S49" s="478"/>
      <c r="T49" s="479"/>
    </row>
    <row r="50" spans="1:20" ht="15.75" customHeight="1">
      <c r="A50" s="83"/>
      <c r="B50" s="216"/>
      <c r="C50" s="217"/>
      <c r="D50" s="88" t="s">
        <v>18</v>
      </c>
      <c r="E50" s="11"/>
      <c r="F50" s="12"/>
      <c r="G50" s="12"/>
      <c r="H50" s="12"/>
      <c r="I50" s="12"/>
      <c r="J50" s="12"/>
      <c r="K50" s="12"/>
      <c r="L50" s="12"/>
      <c r="M50" s="12"/>
      <c r="N50" s="12"/>
      <c r="O50" s="12"/>
      <c r="P50" s="13"/>
      <c r="Q50" s="207">
        <f>SUM(E50:P50)</f>
        <v>0</v>
      </c>
      <c r="R50" s="208"/>
      <c r="S50" s="478"/>
      <c r="T50" s="479"/>
    </row>
    <row r="51" spans="1:20" ht="19.5" customHeight="1">
      <c r="A51" s="83"/>
      <c r="B51" s="209" t="s">
        <v>50</v>
      </c>
      <c r="C51" s="210"/>
      <c r="D51" s="211"/>
      <c r="E51" s="92">
        <f aca="true" t="shared" si="3" ref="E51:P51">SUM(E48:E50)</f>
        <v>0</v>
      </c>
      <c r="F51" s="93">
        <f t="shared" si="3"/>
        <v>0</v>
      </c>
      <c r="G51" s="93">
        <f t="shared" si="3"/>
        <v>0</v>
      </c>
      <c r="H51" s="93">
        <f t="shared" si="3"/>
        <v>0</v>
      </c>
      <c r="I51" s="93">
        <f t="shared" si="3"/>
        <v>0</v>
      </c>
      <c r="J51" s="93">
        <f t="shared" si="3"/>
        <v>0</v>
      </c>
      <c r="K51" s="93">
        <f t="shared" si="3"/>
        <v>0</v>
      </c>
      <c r="L51" s="93">
        <f t="shared" si="3"/>
        <v>0</v>
      </c>
      <c r="M51" s="93">
        <f t="shared" si="3"/>
        <v>0</v>
      </c>
      <c r="N51" s="93">
        <f t="shared" si="3"/>
        <v>0</v>
      </c>
      <c r="O51" s="93">
        <f t="shared" si="3"/>
        <v>0</v>
      </c>
      <c r="P51" s="94">
        <f t="shared" si="3"/>
        <v>0</v>
      </c>
      <c r="Q51" s="212">
        <f>SUM(Q48:R50)</f>
        <v>0</v>
      </c>
      <c r="R51" s="213"/>
      <c r="S51" s="480"/>
      <c r="T51" s="481"/>
    </row>
    <row r="52" spans="1:20" ht="19.5" customHeight="1">
      <c r="A52" s="83"/>
      <c r="B52" s="200" t="s">
        <v>23</v>
      </c>
      <c r="C52" s="201"/>
      <c r="D52" s="202"/>
      <c r="E52" s="17"/>
      <c r="F52" s="18"/>
      <c r="G52" s="18"/>
      <c r="H52" s="18"/>
      <c r="I52" s="18"/>
      <c r="J52" s="18"/>
      <c r="K52" s="18"/>
      <c r="L52" s="18"/>
      <c r="M52" s="18"/>
      <c r="N52" s="18"/>
      <c r="O52" s="18"/>
      <c r="P52" s="19"/>
      <c r="Q52" s="203">
        <f>SUM(E52:P52)</f>
        <v>0</v>
      </c>
      <c r="R52" s="204"/>
      <c r="S52" s="476">
        <f>IF(Q55=0,"",IF(ISERROR(ROUNDUP(Q55/Q$68,1)),"",(ROUNDUP(Q55/Q$68,1))))</f>
      </c>
      <c r="T52" s="477"/>
    </row>
    <row r="53" spans="1:20" ht="15.75" customHeight="1">
      <c r="A53" s="83"/>
      <c r="B53" s="214" t="s">
        <v>15</v>
      </c>
      <c r="C53" s="215"/>
      <c r="D53" s="87" t="s">
        <v>16</v>
      </c>
      <c r="E53" s="8"/>
      <c r="F53" s="9"/>
      <c r="G53" s="9"/>
      <c r="H53" s="9"/>
      <c r="I53" s="9"/>
      <c r="J53" s="9"/>
      <c r="K53" s="9"/>
      <c r="L53" s="9"/>
      <c r="M53" s="9"/>
      <c r="N53" s="9"/>
      <c r="O53" s="9"/>
      <c r="P53" s="10"/>
      <c r="Q53" s="205">
        <f>SUM(E53:P53)</f>
        <v>0</v>
      </c>
      <c r="R53" s="206"/>
      <c r="S53" s="478"/>
      <c r="T53" s="479"/>
    </row>
    <row r="54" spans="1:20" ht="15.75" customHeight="1">
      <c r="A54" s="83"/>
      <c r="B54" s="216"/>
      <c r="C54" s="217"/>
      <c r="D54" s="88" t="s">
        <v>18</v>
      </c>
      <c r="E54" s="11"/>
      <c r="F54" s="12"/>
      <c r="G54" s="12"/>
      <c r="H54" s="12"/>
      <c r="I54" s="12"/>
      <c r="J54" s="12"/>
      <c r="K54" s="12"/>
      <c r="L54" s="12"/>
      <c r="M54" s="12"/>
      <c r="N54" s="12"/>
      <c r="O54" s="12"/>
      <c r="P54" s="13"/>
      <c r="Q54" s="207">
        <f>SUM(E54:P54)</f>
        <v>0</v>
      </c>
      <c r="R54" s="208"/>
      <c r="S54" s="478"/>
      <c r="T54" s="479"/>
    </row>
    <row r="55" spans="1:20" ht="19.5" customHeight="1">
      <c r="A55" s="83"/>
      <c r="B55" s="209" t="s">
        <v>50</v>
      </c>
      <c r="C55" s="210"/>
      <c r="D55" s="211"/>
      <c r="E55" s="92">
        <f aca="true" t="shared" si="4" ref="E55:P55">SUM(E52:E54)</f>
        <v>0</v>
      </c>
      <c r="F55" s="93">
        <f t="shared" si="4"/>
        <v>0</v>
      </c>
      <c r="G55" s="93">
        <f t="shared" si="4"/>
        <v>0</v>
      </c>
      <c r="H55" s="93">
        <f t="shared" si="4"/>
        <v>0</v>
      </c>
      <c r="I55" s="93">
        <f t="shared" si="4"/>
        <v>0</v>
      </c>
      <c r="J55" s="93">
        <f t="shared" si="4"/>
        <v>0</v>
      </c>
      <c r="K55" s="93">
        <f t="shared" si="4"/>
        <v>0</v>
      </c>
      <c r="L55" s="93">
        <f t="shared" si="4"/>
        <v>0</v>
      </c>
      <c r="M55" s="93">
        <f t="shared" si="4"/>
        <v>0</v>
      </c>
      <c r="N55" s="93">
        <f t="shared" si="4"/>
        <v>0</v>
      </c>
      <c r="O55" s="93">
        <f t="shared" si="4"/>
        <v>0</v>
      </c>
      <c r="P55" s="94">
        <f t="shared" si="4"/>
        <v>0</v>
      </c>
      <c r="Q55" s="212">
        <f>SUM(Q52:R54)</f>
        <v>0</v>
      </c>
      <c r="R55" s="213"/>
      <c r="S55" s="480"/>
      <c r="T55" s="481"/>
    </row>
    <row r="56" spans="1:20" ht="19.5" customHeight="1">
      <c r="A56" s="83"/>
      <c r="B56" s="443" t="s">
        <v>24</v>
      </c>
      <c r="C56" s="225" t="s">
        <v>54</v>
      </c>
      <c r="D56" s="202"/>
      <c r="E56" s="28"/>
      <c r="F56" s="29"/>
      <c r="G56" s="29"/>
      <c r="H56" s="29"/>
      <c r="I56" s="29"/>
      <c r="J56" s="29"/>
      <c r="K56" s="30"/>
      <c r="L56" s="29"/>
      <c r="M56" s="29"/>
      <c r="N56" s="29"/>
      <c r="O56" s="29"/>
      <c r="P56" s="31"/>
      <c r="Q56" s="203">
        <f>SUM(E56:P56)</f>
        <v>0</v>
      </c>
      <c r="R56" s="204"/>
      <c r="S56" s="483">
        <f>IF(Q61=0,"",IF(ISERROR(ROUNDUP(Q61/Q$68,1)),"",(ROUNDUP(Q61/Q$68,1))))</f>
      </c>
      <c r="T56" s="484"/>
    </row>
    <row r="57" spans="1:20" ht="19.5" customHeight="1">
      <c r="A57" s="83"/>
      <c r="B57" s="444"/>
      <c r="C57" s="226" t="s">
        <v>55</v>
      </c>
      <c r="D57" s="227"/>
      <c r="E57" s="20"/>
      <c r="F57" s="21"/>
      <c r="G57" s="21"/>
      <c r="H57" s="21"/>
      <c r="I57" s="21"/>
      <c r="J57" s="21"/>
      <c r="K57" s="22"/>
      <c r="L57" s="21"/>
      <c r="M57" s="21"/>
      <c r="N57" s="21"/>
      <c r="O57" s="21"/>
      <c r="P57" s="23"/>
      <c r="Q57" s="228">
        <f>SUM(E57:P57)</f>
        <v>0</v>
      </c>
      <c r="R57" s="206"/>
      <c r="S57" s="485"/>
      <c r="T57" s="486"/>
    </row>
    <row r="58" spans="1:20" ht="19.5" customHeight="1">
      <c r="A58" s="83"/>
      <c r="B58" s="445"/>
      <c r="C58" s="229" t="s">
        <v>56</v>
      </c>
      <c r="D58" s="227"/>
      <c r="E58" s="95">
        <f aca="true" t="shared" si="5" ref="E58:P58">SUM(E56:E57)</f>
        <v>0</v>
      </c>
      <c r="F58" s="96">
        <f t="shared" si="5"/>
        <v>0</v>
      </c>
      <c r="G58" s="96">
        <f t="shared" si="5"/>
        <v>0</v>
      </c>
      <c r="H58" s="96">
        <f t="shared" si="5"/>
        <v>0</v>
      </c>
      <c r="I58" s="96">
        <f t="shared" si="5"/>
        <v>0</v>
      </c>
      <c r="J58" s="96">
        <f t="shared" si="5"/>
        <v>0</v>
      </c>
      <c r="K58" s="96">
        <f t="shared" si="5"/>
        <v>0</v>
      </c>
      <c r="L58" s="96">
        <f t="shared" si="5"/>
        <v>0</v>
      </c>
      <c r="M58" s="96">
        <f t="shared" si="5"/>
        <v>0</v>
      </c>
      <c r="N58" s="96">
        <f t="shared" si="5"/>
        <v>0</v>
      </c>
      <c r="O58" s="96">
        <f t="shared" si="5"/>
        <v>0</v>
      </c>
      <c r="P58" s="97">
        <f t="shared" si="5"/>
        <v>0</v>
      </c>
      <c r="Q58" s="205">
        <f>SUM(Q56:R57)</f>
        <v>0</v>
      </c>
      <c r="R58" s="206"/>
      <c r="S58" s="485"/>
      <c r="T58" s="486"/>
    </row>
    <row r="59" spans="1:20" ht="15.75" customHeight="1">
      <c r="A59" s="83"/>
      <c r="B59" s="214" t="s">
        <v>57</v>
      </c>
      <c r="C59" s="215"/>
      <c r="D59" s="87" t="s">
        <v>16</v>
      </c>
      <c r="E59" s="8"/>
      <c r="F59" s="9"/>
      <c r="G59" s="9"/>
      <c r="H59" s="9"/>
      <c r="I59" s="9"/>
      <c r="J59" s="9"/>
      <c r="K59" s="9"/>
      <c r="L59" s="9"/>
      <c r="M59" s="9"/>
      <c r="N59" s="9"/>
      <c r="O59" s="9"/>
      <c r="P59" s="10"/>
      <c r="Q59" s="205">
        <f>SUM(E59:P59)</f>
        <v>0</v>
      </c>
      <c r="R59" s="206"/>
      <c r="S59" s="485"/>
      <c r="T59" s="486"/>
    </row>
    <row r="60" spans="1:20" ht="15.75" customHeight="1">
      <c r="A60" s="83"/>
      <c r="B60" s="216"/>
      <c r="C60" s="217"/>
      <c r="D60" s="88" t="s">
        <v>18</v>
      </c>
      <c r="E60" s="11"/>
      <c r="F60" s="12"/>
      <c r="G60" s="12"/>
      <c r="H60" s="12"/>
      <c r="I60" s="12"/>
      <c r="J60" s="12"/>
      <c r="K60" s="12"/>
      <c r="L60" s="12"/>
      <c r="M60" s="12"/>
      <c r="N60" s="12"/>
      <c r="O60" s="12"/>
      <c r="P60" s="13"/>
      <c r="Q60" s="207">
        <f>SUM(E60:P60)</f>
        <v>0</v>
      </c>
      <c r="R60" s="208"/>
      <c r="S60" s="485"/>
      <c r="T60" s="486"/>
    </row>
    <row r="61" spans="1:20" ht="19.5" customHeight="1">
      <c r="A61" s="83"/>
      <c r="B61" s="209" t="s">
        <v>58</v>
      </c>
      <c r="C61" s="230"/>
      <c r="D61" s="211"/>
      <c r="E61" s="92">
        <f aca="true" t="shared" si="6" ref="E61:P61">SUM(E56,E59:E60)</f>
        <v>0</v>
      </c>
      <c r="F61" s="93">
        <f t="shared" si="6"/>
        <v>0</v>
      </c>
      <c r="G61" s="93">
        <f t="shared" si="6"/>
        <v>0</v>
      </c>
      <c r="H61" s="93">
        <f t="shared" si="6"/>
        <v>0</v>
      </c>
      <c r="I61" s="93">
        <f t="shared" si="6"/>
        <v>0</v>
      </c>
      <c r="J61" s="93">
        <f t="shared" si="6"/>
        <v>0</v>
      </c>
      <c r="K61" s="93">
        <f t="shared" si="6"/>
        <v>0</v>
      </c>
      <c r="L61" s="93">
        <f t="shared" si="6"/>
        <v>0</v>
      </c>
      <c r="M61" s="93">
        <f t="shared" si="6"/>
        <v>0</v>
      </c>
      <c r="N61" s="93">
        <f t="shared" si="6"/>
        <v>0</v>
      </c>
      <c r="O61" s="93">
        <f t="shared" si="6"/>
        <v>0</v>
      </c>
      <c r="P61" s="94">
        <f t="shared" si="6"/>
        <v>0</v>
      </c>
      <c r="Q61" s="212">
        <f>SUM(Q56,Q59:R60)</f>
        <v>0</v>
      </c>
      <c r="R61" s="213"/>
      <c r="S61" s="487"/>
      <c r="T61" s="488"/>
    </row>
    <row r="62" spans="1:20" ht="19.5" customHeight="1">
      <c r="A62" s="83"/>
      <c r="B62" s="446" t="s">
        <v>25</v>
      </c>
      <c r="C62" s="225" t="s">
        <v>54</v>
      </c>
      <c r="D62" s="202"/>
      <c r="E62" s="17"/>
      <c r="F62" s="18"/>
      <c r="G62" s="18"/>
      <c r="H62" s="18"/>
      <c r="I62" s="18"/>
      <c r="J62" s="18"/>
      <c r="K62" s="18"/>
      <c r="L62" s="18"/>
      <c r="M62" s="18"/>
      <c r="N62" s="18"/>
      <c r="O62" s="18"/>
      <c r="P62" s="19"/>
      <c r="Q62" s="203">
        <f>SUM(E62:P62)</f>
        <v>0</v>
      </c>
      <c r="R62" s="204"/>
      <c r="S62" s="483">
        <f>IF(Q67=0,"",IF(ISERROR(ROUNDUP(Q67/Q$68,1)),"",(ROUNDUP(Q67/Q$68,1))))</f>
      </c>
      <c r="T62" s="484"/>
    </row>
    <row r="63" spans="1:20" ht="19.5" customHeight="1">
      <c r="A63" s="83"/>
      <c r="B63" s="447"/>
      <c r="C63" s="226" t="s">
        <v>55</v>
      </c>
      <c r="D63" s="227"/>
      <c r="E63" s="20"/>
      <c r="F63" s="21"/>
      <c r="G63" s="21"/>
      <c r="H63" s="21"/>
      <c r="I63" s="21"/>
      <c r="J63" s="21"/>
      <c r="K63" s="22"/>
      <c r="L63" s="21"/>
      <c r="M63" s="21"/>
      <c r="N63" s="21"/>
      <c r="O63" s="21"/>
      <c r="P63" s="23"/>
      <c r="Q63" s="228">
        <f>SUM(E63:P63)</f>
        <v>0</v>
      </c>
      <c r="R63" s="206"/>
      <c r="S63" s="485"/>
      <c r="T63" s="486"/>
    </row>
    <row r="64" spans="1:20" ht="19.5" customHeight="1">
      <c r="A64" s="83"/>
      <c r="B64" s="447"/>
      <c r="C64" s="229" t="s">
        <v>56</v>
      </c>
      <c r="D64" s="227"/>
      <c r="E64" s="95">
        <f aca="true" t="shared" si="7" ref="E64:P64">SUM(E62:E63)</f>
        <v>0</v>
      </c>
      <c r="F64" s="96">
        <f t="shared" si="7"/>
        <v>0</v>
      </c>
      <c r="G64" s="96">
        <f t="shared" si="7"/>
        <v>0</v>
      </c>
      <c r="H64" s="96">
        <f t="shared" si="7"/>
        <v>0</v>
      </c>
      <c r="I64" s="96">
        <f t="shared" si="7"/>
        <v>0</v>
      </c>
      <c r="J64" s="96">
        <f t="shared" si="7"/>
        <v>0</v>
      </c>
      <c r="K64" s="96">
        <f t="shared" si="7"/>
        <v>0</v>
      </c>
      <c r="L64" s="96">
        <f t="shared" si="7"/>
        <v>0</v>
      </c>
      <c r="M64" s="96">
        <f t="shared" si="7"/>
        <v>0</v>
      </c>
      <c r="N64" s="96">
        <f t="shared" si="7"/>
        <v>0</v>
      </c>
      <c r="O64" s="96">
        <f t="shared" si="7"/>
        <v>0</v>
      </c>
      <c r="P64" s="97">
        <f t="shared" si="7"/>
        <v>0</v>
      </c>
      <c r="Q64" s="205">
        <f>SUM(Q62:R63)</f>
        <v>0</v>
      </c>
      <c r="R64" s="206"/>
      <c r="S64" s="485"/>
      <c r="T64" s="486"/>
    </row>
    <row r="65" spans="1:20" ht="15.75" customHeight="1">
      <c r="A65" s="83"/>
      <c r="B65" s="214" t="s">
        <v>57</v>
      </c>
      <c r="C65" s="215"/>
      <c r="D65" s="87" t="s">
        <v>16</v>
      </c>
      <c r="E65" s="8"/>
      <c r="F65" s="9"/>
      <c r="G65" s="9"/>
      <c r="H65" s="9"/>
      <c r="I65" s="9"/>
      <c r="J65" s="9"/>
      <c r="K65" s="9"/>
      <c r="L65" s="9"/>
      <c r="M65" s="9"/>
      <c r="N65" s="9"/>
      <c r="O65" s="9"/>
      <c r="P65" s="10"/>
      <c r="Q65" s="205">
        <f>SUM(E65:P65)</f>
        <v>0</v>
      </c>
      <c r="R65" s="206"/>
      <c r="S65" s="485"/>
      <c r="T65" s="486"/>
    </row>
    <row r="66" spans="1:20" ht="15.75" customHeight="1">
      <c r="A66" s="83"/>
      <c r="B66" s="216"/>
      <c r="C66" s="217"/>
      <c r="D66" s="88" t="s">
        <v>18</v>
      </c>
      <c r="E66" s="11"/>
      <c r="F66" s="12"/>
      <c r="G66" s="12"/>
      <c r="H66" s="12"/>
      <c r="I66" s="12"/>
      <c r="J66" s="12"/>
      <c r="K66" s="12"/>
      <c r="L66" s="12"/>
      <c r="M66" s="12"/>
      <c r="N66" s="12"/>
      <c r="O66" s="12"/>
      <c r="P66" s="13"/>
      <c r="Q66" s="207">
        <f>SUM(E66:P66)</f>
        <v>0</v>
      </c>
      <c r="R66" s="208"/>
      <c r="S66" s="485"/>
      <c r="T66" s="486"/>
    </row>
    <row r="67" spans="1:20" ht="19.5" customHeight="1">
      <c r="A67" s="83"/>
      <c r="B67" s="209" t="s">
        <v>58</v>
      </c>
      <c r="C67" s="230"/>
      <c r="D67" s="211"/>
      <c r="E67" s="92">
        <f aca="true" t="shared" si="8" ref="E67:P67">SUM(E62,E65:E66)</f>
        <v>0</v>
      </c>
      <c r="F67" s="93">
        <f t="shared" si="8"/>
        <v>0</v>
      </c>
      <c r="G67" s="93">
        <f t="shared" si="8"/>
        <v>0</v>
      </c>
      <c r="H67" s="93">
        <f t="shared" si="8"/>
        <v>0</v>
      </c>
      <c r="I67" s="93">
        <f t="shared" si="8"/>
        <v>0</v>
      </c>
      <c r="J67" s="93">
        <f t="shared" si="8"/>
        <v>0</v>
      </c>
      <c r="K67" s="93">
        <f t="shared" si="8"/>
        <v>0</v>
      </c>
      <c r="L67" s="93">
        <f t="shared" si="8"/>
        <v>0</v>
      </c>
      <c r="M67" s="93">
        <f t="shared" si="8"/>
        <v>0</v>
      </c>
      <c r="N67" s="93">
        <f t="shared" si="8"/>
        <v>0</v>
      </c>
      <c r="O67" s="93">
        <f t="shared" si="8"/>
        <v>0</v>
      </c>
      <c r="P67" s="94">
        <f t="shared" si="8"/>
        <v>0</v>
      </c>
      <c r="Q67" s="212">
        <f>SUM(Q62,Q65:R66)</f>
        <v>0</v>
      </c>
      <c r="R67" s="213"/>
      <c r="S67" s="487"/>
      <c r="T67" s="488"/>
    </row>
    <row r="68" spans="1:20" ht="30" customHeight="1">
      <c r="A68" s="83"/>
      <c r="B68" s="231" t="s">
        <v>59</v>
      </c>
      <c r="C68" s="232"/>
      <c r="D68" s="233"/>
      <c r="E68" s="14"/>
      <c r="F68" s="15"/>
      <c r="G68" s="15"/>
      <c r="H68" s="15"/>
      <c r="I68" s="15"/>
      <c r="J68" s="15"/>
      <c r="K68" s="15"/>
      <c r="L68" s="15"/>
      <c r="M68" s="15"/>
      <c r="N68" s="15"/>
      <c r="O68" s="15"/>
      <c r="P68" s="16"/>
      <c r="Q68" s="234">
        <f>SUM(E68:P68)</f>
        <v>0</v>
      </c>
      <c r="R68" s="235"/>
      <c r="S68" s="236"/>
      <c r="T68" s="237"/>
    </row>
    <row r="69" spans="1:20" ht="15.75" customHeight="1">
      <c r="A69" s="83"/>
      <c r="B69" s="98"/>
      <c r="C69" s="98"/>
      <c r="D69" s="99"/>
      <c r="E69" s="100"/>
      <c r="F69" s="100"/>
      <c r="G69" s="100"/>
      <c r="H69" s="100"/>
      <c r="I69" s="100"/>
      <c r="J69" s="100"/>
      <c r="K69" s="100"/>
      <c r="L69" s="100"/>
      <c r="M69" s="100"/>
      <c r="N69" s="100"/>
      <c r="O69" s="100"/>
      <c r="P69" s="100"/>
      <c r="Q69" s="101"/>
      <c r="R69" s="102"/>
      <c r="S69" s="98"/>
      <c r="T69" s="102"/>
    </row>
    <row r="70" spans="1:20" ht="15.75" customHeight="1">
      <c r="A70" s="83"/>
      <c r="B70" s="98"/>
      <c r="C70" s="98"/>
      <c r="D70" s="99"/>
      <c r="E70" s="100"/>
      <c r="F70" s="100"/>
      <c r="G70" s="100"/>
      <c r="H70" s="100"/>
      <c r="I70" s="100"/>
      <c r="J70" s="100"/>
      <c r="K70" s="100"/>
      <c r="L70" s="100"/>
      <c r="M70" s="100"/>
      <c r="N70" s="100"/>
      <c r="O70" s="100"/>
      <c r="P70" s="100"/>
      <c r="Q70" s="101"/>
      <c r="R70" s="102"/>
      <c r="S70" s="98"/>
      <c r="T70" s="102"/>
    </row>
    <row r="71" spans="1:20" ht="15.75" customHeight="1">
      <c r="A71" s="83"/>
      <c r="B71" s="98"/>
      <c r="C71" s="98"/>
      <c r="D71" s="99"/>
      <c r="E71" s="100"/>
      <c r="F71" s="100"/>
      <c r="G71" s="100"/>
      <c r="H71" s="100"/>
      <c r="I71" s="100"/>
      <c r="J71" s="100"/>
      <c r="K71" s="100"/>
      <c r="L71" s="100"/>
      <c r="M71" s="100"/>
      <c r="N71" s="100"/>
      <c r="O71" s="100"/>
      <c r="P71" s="100"/>
      <c r="Q71" s="101"/>
      <c r="R71" s="102"/>
      <c r="S71" s="98"/>
      <c r="T71" s="102"/>
    </row>
    <row r="72" spans="1:20" ht="15.75" customHeight="1">
      <c r="A72" s="83"/>
      <c r="B72" s="103"/>
      <c r="C72" s="103"/>
      <c r="D72" s="103"/>
      <c r="E72" s="104"/>
      <c r="F72" s="104"/>
      <c r="G72" s="104"/>
      <c r="H72" s="104"/>
      <c r="I72" s="104"/>
      <c r="J72" s="104"/>
      <c r="K72" s="104"/>
      <c r="L72" s="104"/>
      <c r="M72" s="104"/>
      <c r="N72" s="104"/>
      <c r="O72" s="104"/>
      <c r="P72" s="105"/>
      <c r="Q72" s="106"/>
      <c r="R72" s="106"/>
      <c r="S72" s="103"/>
      <c r="T72" s="107"/>
    </row>
    <row r="73" spans="1:20" ht="15.75" customHeight="1">
      <c r="A73" s="108" t="s">
        <v>60</v>
      </c>
      <c r="C73" s="109"/>
      <c r="D73" s="109"/>
      <c r="E73" s="104"/>
      <c r="F73" s="104"/>
      <c r="G73" s="104"/>
      <c r="H73" s="104"/>
      <c r="I73" s="104"/>
      <c r="J73" s="104"/>
      <c r="K73" s="104"/>
      <c r="L73" s="104"/>
      <c r="M73" s="104"/>
      <c r="N73" s="104"/>
      <c r="O73" s="104"/>
      <c r="P73" s="105"/>
      <c r="Q73" s="106"/>
      <c r="R73" s="106"/>
      <c r="S73" s="82" t="s">
        <v>33</v>
      </c>
      <c r="T73" s="83"/>
    </row>
    <row r="74" spans="1:20" ht="19.5" customHeight="1">
      <c r="A74" s="83"/>
      <c r="B74" s="185" t="s">
        <v>34</v>
      </c>
      <c r="C74" s="186"/>
      <c r="D74" s="187"/>
      <c r="E74" s="188" t="s">
        <v>35</v>
      </c>
      <c r="F74" s="189"/>
      <c r="G74" s="189"/>
      <c r="H74" s="189"/>
      <c r="I74" s="189"/>
      <c r="J74" s="189"/>
      <c r="K74" s="189"/>
      <c r="L74" s="189"/>
      <c r="M74" s="189"/>
      <c r="N74" s="189"/>
      <c r="O74" s="189"/>
      <c r="P74" s="189"/>
      <c r="Q74" s="189"/>
      <c r="R74" s="190"/>
      <c r="S74" s="191" t="s">
        <v>36</v>
      </c>
      <c r="T74" s="192"/>
    </row>
    <row r="75" spans="1:20" ht="19.5" customHeight="1">
      <c r="A75" s="83"/>
      <c r="B75" s="193" t="s">
        <v>37</v>
      </c>
      <c r="C75" s="194"/>
      <c r="D75" s="195"/>
      <c r="E75" s="84" t="s">
        <v>38</v>
      </c>
      <c r="F75" s="85" t="s">
        <v>39</v>
      </c>
      <c r="G75" s="85" t="s">
        <v>40</v>
      </c>
      <c r="H75" s="85" t="s">
        <v>41</v>
      </c>
      <c r="I75" s="85" t="s">
        <v>42</v>
      </c>
      <c r="J75" s="85" t="s">
        <v>43</v>
      </c>
      <c r="K75" s="85" t="s">
        <v>44</v>
      </c>
      <c r="L75" s="85" t="s">
        <v>45</v>
      </c>
      <c r="M75" s="85" t="s">
        <v>46</v>
      </c>
      <c r="N75" s="85" t="s">
        <v>47</v>
      </c>
      <c r="O75" s="85" t="s">
        <v>48</v>
      </c>
      <c r="P75" s="86" t="s">
        <v>49</v>
      </c>
      <c r="Q75" s="240" t="s">
        <v>50</v>
      </c>
      <c r="R75" s="241"/>
      <c r="S75" s="198" t="s">
        <v>51</v>
      </c>
      <c r="T75" s="199"/>
    </row>
    <row r="76" spans="1:20" ht="19.5" customHeight="1">
      <c r="A76" s="83"/>
      <c r="B76" s="446" t="s">
        <v>26</v>
      </c>
      <c r="C76" s="225" t="s">
        <v>61</v>
      </c>
      <c r="D76" s="202"/>
      <c r="E76" s="17"/>
      <c r="F76" s="18"/>
      <c r="G76" s="18"/>
      <c r="H76" s="18"/>
      <c r="I76" s="18"/>
      <c r="J76" s="18"/>
      <c r="K76" s="18"/>
      <c r="L76" s="18"/>
      <c r="M76" s="18"/>
      <c r="N76" s="18"/>
      <c r="O76" s="18"/>
      <c r="P76" s="19"/>
      <c r="Q76" s="242">
        <f>SUM(E76:P76)</f>
        <v>0</v>
      </c>
      <c r="R76" s="243"/>
      <c r="S76" s="483">
        <f>IF(SUM(Q79:R81)=0,"",IF(ISERROR(ROUNDUP(SUM(Q79:R81)/Q$88,1)),"",(ROUNDUP(SUM(Q79:R81)/Q$88,1))))</f>
      </c>
      <c r="T76" s="489"/>
    </row>
    <row r="77" spans="1:20" ht="19.5" customHeight="1">
      <c r="A77" s="83"/>
      <c r="B77" s="447"/>
      <c r="C77" s="226" t="s">
        <v>55</v>
      </c>
      <c r="D77" s="227"/>
      <c r="E77" s="20"/>
      <c r="F77" s="21"/>
      <c r="G77" s="21"/>
      <c r="H77" s="21"/>
      <c r="I77" s="21"/>
      <c r="J77" s="21"/>
      <c r="K77" s="22"/>
      <c r="L77" s="21"/>
      <c r="M77" s="21"/>
      <c r="N77" s="21"/>
      <c r="O77" s="21"/>
      <c r="P77" s="23"/>
      <c r="Q77" s="228">
        <f>SUM(E77:P77)</f>
        <v>0</v>
      </c>
      <c r="R77" s="206"/>
      <c r="S77" s="490"/>
      <c r="T77" s="491"/>
    </row>
    <row r="78" spans="1:20" ht="19.5" customHeight="1">
      <c r="A78" s="83"/>
      <c r="B78" s="448"/>
      <c r="C78" s="226" t="s">
        <v>62</v>
      </c>
      <c r="D78" s="493"/>
      <c r="E78" s="24"/>
      <c r="F78" s="25"/>
      <c r="G78" s="25"/>
      <c r="H78" s="25"/>
      <c r="I78" s="25"/>
      <c r="J78" s="25"/>
      <c r="K78" s="26"/>
      <c r="L78" s="25"/>
      <c r="M78" s="25"/>
      <c r="N78" s="25"/>
      <c r="O78" s="25"/>
      <c r="P78" s="27"/>
      <c r="Q78" s="228">
        <f>SUM(E78:P78)</f>
        <v>0</v>
      </c>
      <c r="R78" s="482"/>
      <c r="S78" s="490"/>
      <c r="T78" s="491"/>
    </row>
    <row r="79" spans="1:20" ht="19.5" customHeight="1">
      <c r="A79" s="83"/>
      <c r="B79" s="447"/>
      <c r="C79" s="247" t="s">
        <v>50</v>
      </c>
      <c r="D79" s="227"/>
      <c r="E79" s="95">
        <f aca="true" t="shared" si="9" ref="E79:P79">SUM(E76:E78)</f>
        <v>0</v>
      </c>
      <c r="F79" s="96">
        <f t="shared" si="9"/>
        <v>0</v>
      </c>
      <c r="G79" s="96">
        <f t="shared" si="9"/>
        <v>0</v>
      </c>
      <c r="H79" s="96">
        <f t="shared" si="9"/>
        <v>0</v>
      </c>
      <c r="I79" s="96">
        <f t="shared" si="9"/>
        <v>0</v>
      </c>
      <c r="J79" s="96">
        <f t="shared" si="9"/>
        <v>0</v>
      </c>
      <c r="K79" s="96">
        <f t="shared" si="9"/>
        <v>0</v>
      </c>
      <c r="L79" s="96">
        <f t="shared" si="9"/>
        <v>0</v>
      </c>
      <c r="M79" s="96">
        <f t="shared" si="9"/>
        <v>0</v>
      </c>
      <c r="N79" s="96">
        <f t="shared" si="9"/>
        <v>0</v>
      </c>
      <c r="O79" s="96">
        <f t="shared" si="9"/>
        <v>0</v>
      </c>
      <c r="P79" s="97">
        <f t="shared" si="9"/>
        <v>0</v>
      </c>
      <c r="Q79" s="205">
        <f>SUM(Q76:R78)</f>
        <v>0</v>
      </c>
      <c r="R79" s="206"/>
      <c r="S79" s="490"/>
      <c r="T79" s="491"/>
    </row>
    <row r="80" spans="1:20" ht="15.75" customHeight="1">
      <c r="A80" s="83"/>
      <c r="B80" s="492" t="s">
        <v>15</v>
      </c>
      <c r="C80" s="215"/>
      <c r="D80" s="87" t="s">
        <v>16</v>
      </c>
      <c r="E80" s="8"/>
      <c r="F80" s="9"/>
      <c r="G80" s="9"/>
      <c r="H80" s="9"/>
      <c r="I80" s="9"/>
      <c r="J80" s="9"/>
      <c r="K80" s="9"/>
      <c r="L80" s="9"/>
      <c r="M80" s="9"/>
      <c r="N80" s="9"/>
      <c r="O80" s="9"/>
      <c r="P80" s="10"/>
      <c r="Q80" s="205">
        <f>SUM(E80:P80)</f>
        <v>0</v>
      </c>
      <c r="R80" s="206"/>
      <c r="S80" s="490"/>
      <c r="T80" s="491"/>
    </row>
    <row r="81" spans="1:20" ht="15.75" customHeight="1">
      <c r="A81" s="83"/>
      <c r="B81" s="216"/>
      <c r="C81" s="217"/>
      <c r="D81" s="88" t="s">
        <v>18</v>
      </c>
      <c r="E81" s="11"/>
      <c r="F81" s="12"/>
      <c r="G81" s="12"/>
      <c r="H81" s="12"/>
      <c r="I81" s="12"/>
      <c r="J81" s="12"/>
      <c r="K81" s="12"/>
      <c r="L81" s="12"/>
      <c r="M81" s="12"/>
      <c r="N81" s="12"/>
      <c r="O81" s="12"/>
      <c r="P81" s="13"/>
      <c r="Q81" s="238">
        <f>SUM(E81:P81)</f>
        <v>0</v>
      </c>
      <c r="R81" s="239"/>
      <c r="S81" s="490"/>
      <c r="T81" s="491"/>
    </row>
    <row r="82" spans="1:20" ht="19.5" customHeight="1">
      <c r="A82" s="83"/>
      <c r="B82" s="446" t="s">
        <v>63</v>
      </c>
      <c r="C82" s="225" t="s">
        <v>61</v>
      </c>
      <c r="D82" s="202"/>
      <c r="E82" s="17"/>
      <c r="F82" s="18"/>
      <c r="G82" s="18"/>
      <c r="H82" s="18"/>
      <c r="I82" s="18"/>
      <c r="J82" s="18"/>
      <c r="K82" s="18"/>
      <c r="L82" s="18"/>
      <c r="M82" s="18"/>
      <c r="N82" s="18"/>
      <c r="O82" s="18"/>
      <c r="P82" s="19"/>
      <c r="Q82" s="203">
        <f>SUM(E82:P82)</f>
        <v>0</v>
      </c>
      <c r="R82" s="204"/>
      <c r="S82" s="483">
        <f>IF(SUM(Q85:R87)=0,"",IF(ISERROR(ROUNDUP(SUM(Q85:R87)/Q$88,1)),"",(ROUNDUP(SUM(Q85:R87)/Q$88,1))))</f>
      </c>
      <c r="T82" s="489"/>
    </row>
    <row r="83" spans="1:20" ht="19.5" customHeight="1">
      <c r="A83" s="83"/>
      <c r="B83" s="447"/>
      <c r="C83" s="226" t="s">
        <v>55</v>
      </c>
      <c r="D83" s="227"/>
      <c r="E83" s="20"/>
      <c r="F83" s="21"/>
      <c r="G83" s="21"/>
      <c r="H83" s="21"/>
      <c r="I83" s="21"/>
      <c r="J83" s="21"/>
      <c r="K83" s="22"/>
      <c r="L83" s="21"/>
      <c r="M83" s="21"/>
      <c r="N83" s="21"/>
      <c r="O83" s="21"/>
      <c r="P83" s="23"/>
      <c r="Q83" s="228">
        <f>SUM(E83:P83)</f>
        <v>0</v>
      </c>
      <c r="R83" s="206"/>
      <c r="S83" s="490"/>
      <c r="T83" s="491"/>
    </row>
    <row r="84" spans="1:20" ht="19.5" customHeight="1">
      <c r="A84" s="83"/>
      <c r="B84" s="448"/>
      <c r="C84" s="226" t="s">
        <v>62</v>
      </c>
      <c r="D84" s="227"/>
      <c r="E84" s="24"/>
      <c r="F84" s="25"/>
      <c r="G84" s="25"/>
      <c r="H84" s="25"/>
      <c r="I84" s="25"/>
      <c r="J84" s="25"/>
      <c r="K84" s="26"/>
      <c r="L84" s="25"/>
      <c r="M84" s="25"/>
      <c r="N84" s="25"/>
      <c r="O84" s="25"/>
      <c r="P84" s="27"/>
      <c r="Q84" s="228">
        <f>SUM(E84:P84)</f>
        <v>0</v>
      </c>
      <c r="R84" s="206"/>
      <c r="S84" s="490"/>
      <c r="T84" s="491"/>
    </row>
    <row r="85" spans="1:20" ht="19.5" customHeight="1">
      <c r="A85" s="83"/>
      <c r="B85" s="447"/>
      <c r="C85" s="247" t="s">
        <v>50</v>
      </c>
      <c r="D85" s="227"/>
      <c r="E85" s="95">
        <f aca="true" t="shared" si="10" ref="E85:P85">SUM(E82:E84)</f>
        <v>0</v>
      </c>
      <c r="F85" s="96">
        <f t="shared" si="10"/>
        <v>0</v>
      </c>
      <c r="G85" s="96">
        <f t="shared" si="10"/>
        <v>0</v>
      </c>
      <c r="H85" s="96">
        <f t="shared" si="10"/>
        <v>0</v>
      </c>
      <c r="I85" s="96">
        <f t="shared" si="10"/>
        <v>0</v>
      </c>
      <c r="J85" s="96">
        <f t="shared" si="10"/>
        <v>0</v>
      </c>
      <c r="K85" s="96">
        <f t="shared" si="10"/>
        <v>0</v>
      </c>
      <c r="L85" s="96">
        <f t="shared" si="10"/>
        <v>0</v>
      </c>
      <c r="M85" s="96">
        <f t="shared" si="10"/>
        <v>0</v>
      </c>
      <c r="N85" s="96">
        <f t="shared" si="10"/>
        <v>0</v>
      </c>
      <c r="O85" s="96">
        <f t="shared" si="10"/>
        <v>0</v>
      </c>
      <c r="P85" s="97">
        <f t="shared" si="10"/>
        <v>0</v>
      </c>
      <c r="Q85" s="205">
        <f>SUM(Q82:R84)</f>
        <v>0</v>
      </c>
      <c r="R85" s="206"/>
      <c r="S85" s="490"/>
      <c r="T85" s="491"/>
    </row>
    <row r="86" spans="1:20" ht="15.75" customHeight="1">
      <c r="A86" s="83"/>
      <c r="B86" s="492" t="s">
        <v>15</v>
      </c>
      <c r="C86" s="215"/>
      <c r="D86" s="87" t="s">
        <v>16</v>
      </c>
      <c r="E86" s="8"/>
      <c r="F86" s="9"/>
      <c r="G86" s="9"/>
      <c r="H86" s="9"/>
      <c r="I86" s="9"/>
      <c r="J86" s="9"/>
      <c r="K86" s="9"/>
      <c r="L86" s="9"/>
      <c r="M86" s="9"/>
      <c r="N86" s="9"/>
      <c r="O86" s="9"/>
      <c r="P86" s="10"/>
      <c r="Q86" s="205">
        <f>SUM(E86:P86)</f>
        <v>0</v>
      </c>
      <c r="R86" s="206"/>
      <c r="S86" s="490"/>
      <c r="T86" s="491"/>
    </row>
    <row r="87" spans="1:20" ht="15.75" customHeight="1">
      <c r="A87" s="83"/>
      <c r="B87" s="216"/>
      <c r="C87" s="217"/>
      <c r="D87" s="88" t="s">
        <v>18</v>
      </c>
      <c r="E87" s="11"/>
      <c r="F87" s="12"/>
      <c r="G87" s="12"/>
      <c r="H87" s="12"/>
      <c r="I87" s="12"/>
      <c r="J87" s="12"/>
      <c r="K87" s="12"/>
      <c r="L87" s="12"/>
      <c r="M87" s="12"/>
      <c r="N87" s="12"/>
      <c r="O87" s="12"/>
      <c r="P87" s="13"/>
      <c r="Q87" s="238">
        <f>SUM(E87:P87)</f>
        <v>0</v>
      </c>
      <c r="R87" s="239"/>
      <c r="S87" s="490"/>
      <c r="T87" s="491"/>
    </row>
    <row r="88" spans="1:20" ht="30" customHeight="1">
      <c r="A88" s="83"/>
      <c r="B88" s="231" t="s">
        <v>59</v>
      </c>
      <c r="C88" s="232"/>
      <c r="D88" s="233"/>
      <c r="E88" s="14"/>
      <c r="F88" s="15"/>
      <c r="G88" s="15"/>
      <c r="H88" s="15"/>
      <c r="I88" s="15"/>
      <c r="J88" s="15"/>
      <c r="K88" s="15"/>
      <c r="L88" s="15"/>
      <c r="M88" s="15"/>
      <c r="N88" s="15"/>
      <c r="O88" s="15"/>
      <c r="P88" s="16"/>
      <c r="Q88" s="234">
        <f>SUM(E88:P88)</f>
        <v>0</v>
      </c>
      <c r="R88" s="235"/>
      <c r="S88" s="236"/>
      <c r="T88" s="237"/>
    </row>
    <row r="89" spans="1:20" ht="15.75" customHeight="1">
      <c r="A89" s="110"/>
      <c r="B89" s="111" t="s">
        <v>28</v>
      </c>
      <c r="C89" s="111" t="s">
        <v>64</v>
      </c>
      <c r="D89" s="110"/>
      <c r="E89" s="110"/>
      <c r="F89" s="110"/>
      <c r="G89" s="110"/>
      <c r="H89" s="110"/>
      <c r="I89" s="110"/>
      <c r="J89" s="110"/>
      <c r="K89" s="110"/>
      <c r="L89" s="110"/>
      <c r="M89" s="110"/>
      <c r="N89" s="110"/>
      <c r="O89" s="110"/>
      <c r="P89" s="110"/>
      <c r="Q89" s="110"/>
      <c r="R89" s="110"/>
      <c r="S89" s="110"/>
      <c r="T89" s="110"/>
    </row>
    <row r="90" spans="1:20" ht="15.75" customHeight="1">
      <c r="A90" s="110"/>
      <c r="B90" s="111"/>
      <c r="C90" s="111" t="s">
        <v>65</v>
      </c>
      <c r="D90" s="110"/>
      <c r="E90" s="110"/>
      <c r="F90" s="110"/>
      <c r="G90" s="110"/>
      <c r="H90" s="110"/>
      <c r="I90" s="110"/>
      <c r="J90" s="110"/>
      <c r="K90" s="110"/>
      <c r="L90" s="110"/>
      <c r="M90" s="110"/>
      <c r="N90" s="110"/>
      <c r="O90" s="110"/>
      <c r="P90" s="110"/>
      <c r="Q90" s="110"/>
      <c r="R90" s="110"/>
      <c r="S90" s="110"/>
      <c r="T90" s="110"/>
    </row>
    <row r="91" spans="1:20" ht="15.75" customHeight="1">
      <c r="A91" s="77"/>
      <c r="B91" s="76"/>
      <c r="C91" s="111" t="s">
        <v>66</v>
      </c>
      <c r="D91" s="77"/>
      <c r="E91" s="77"/>
      <c r="F91" s="77"/>
      <c r="G91" s="77"/>
      <c r="H91" s="77"/>
      <c r="I91" s="77"/>
      <c r="J91" s="77"/>
      <c r="K91" s="77"/>
      <c r="L91" s="77"/>
      <c r="M91" s="77"/>
      <c r="N91" s="77"/>
      <c r="O91" s="77"/>
      <c r="P91" s="77"/>
      <c r="Q91" s="77"/>
      <c r="R91" s="77"/>
      <c r="S91" s="77"/>
      <c r="T91" s="77"/>
    </row>
    <row r="92" spans="1:20" ht="15.75" customHeight="1">
      <c r="A92" s="110"/>
      <c r="B92" s="111"/>
      <c r="C92" s="76" t="s">
        <v>67</v>
      </c>
      <c r="D92" s="110"/>
      <c r="E92" s="110"/>
      <c r="F92" s="110"/>
      <c r="G92" s="110"/>
      <c r="H92" s="110"/>
      <c r="I92" s="110"/>
      <c r="J92" s="110"/>
      <c r="K92" s="110"/>
      <c r="L92" s="110"/>
      <c r="M92" s="110"/>
      <c r="N92" s="110"/>
      <c r="O92" s="110"/>
      <c r="P92" s="110"/>
      <c r="Q92" s="110"/>
      <c r="R92" s="110"/>
      <c r="S92" s="110"/>
      <c r="T92" s="110"/>
    </row>
    <row r="93" spans="2:4" ht="15.75" customHeight="1">
      <c r="B93" s="75"/>
      <c r="C93" s="76" t="s">
        <v>68</v>
      </c>
      <c r="D93" s="110"/>
    </row>
    <row r="94" spans="2:4" ht="15.75" customHeight="1">
      <c r="B94" s="75"/>
      <c r="D94" s="112" t="s">
        <v>69</v>
      </c>
    </row>
    <row r="95" spans="2:4" ht="15.75" customHeight="1">
      <c r="B95" s="75"/>
      <c r="D95" s="112" t="s">
        <v>70</v>
      </c>
    </row>
    <row r="96" spans="2:3" ht="15.75" customHeight="1">
      <c r="B96" s="75"/>
      <c r="C96" s="111" t="s">
        <v>71</v>
      </c>
    </row>
    <row r="97" spans="2:3" ht="15.75" customHeight="1">
      <c r="B97" s="75"/>
      <c r="C97" s="111" t="s">
        <v>72</v>
      </c>
    </row>
    <row r="98" ht="15.75" customHeight="1">
      <c r="C98" s="111" t="s">
        <v>73</v>
      </c>
    </row>
    <row r="99" ht="15.75" customHeight="1">
      <c r="C99" s="76" t="s">
        <v>30</v>
      </c>
    </row>
    <row r="101" ht="15.75" customHeight="1">
      <c r="B101" s="113" t="s">
        <v>74</v>
      </c>
    </row>
    <row r="102" ht="15.75" customHeight="1">
      <c r="B102" s="114" t="s">
        <v>75</v>
      </c>
    </row>
    <row r="103" ht="15.75" customHeight="1">
      <c r="B103" s="115" t="s">
        <v>76</v>
      </c>
    </row>
    <row r="104" ht="15.75" customHeight="1">
      <c r="B104" s="114" t="s">
        <v>77</v>
      </c>
    </row>
    <row r="105" ht="15.75" customHeight="1">
      <c r="B105" s="115" t="s">
        <v>78</v>
      </c>
    </row>
    <row r="106" ht="15.75" customHeight="1">
      <c r="B106" s="114" t="s">
        <v>79</v>
      </c>
    </row>
    <row r="107" ht="15.75" customHeight="1">
      <c r="B107" s="115" t="s">
        <v>80</v>
      </c>
    </row>
    <row r="108" ht="15.75" customHeight="1">
      <c r="B108" s="114" t="s">
        <v>81</v>
      </c>
    </row>
    <row r="109" ht="15.75" customHeight="1">
      <c r="B109" s="115" t="s">
        <v>78</v>
      </c>
    </row>
    <row r="110" ht="15.75" customHeight="1">
      <c r="B110" s="114" t="s">
        <v>82</v>
      </c>
    </row>
    <row r="111" ht="15.75" customHeight="1">
      <c r="B111" s="115" t="s">
        <v>83</v>
      </c>
    </row>
    <row r="113" spans="2:4" ht="15.75" customHeight="1">
      <c r="B113" s="116" t="s">
        <v>84</v>
      </c>
      <c r="C113" s="117"/>
      <c r="D113" s="117"/>
    </row>
    <row r="114" spans="2:4" ht="15.75" customHeight="1">
      <c r="B114" s="117"/>
      <c r="C114" s="118" t="s">
        <v>85</v>
      </c>
      <c r="D114" s="117"/>
    </row>
    <row r="115" spans="2:4" ht="15.75" customHeight="1">
      <c r="B115" s="117"/>
      <c r="C115" s="118" t="s">
        <v>86</v>
      </c>
      <c r="D115" s="117"/>
    </row>
    <row r="116" spans="2:4" ht="15.75" customHeight="1">
      <c r="B116" s="117"/>
      <c r="C116" s="118" t="s">
        <v>87</v>
      </c>
      <c r="D116" s="117"/>
    </row>
    <row r="117" spans="2:4" ht="15.75" customHeight="1">
      <c r="B117" s="117"/>
      <c r="C117" s="118"/>
      <c r="D117" s="117"/>
    </row>
    <row r="118" spans="2:4" ht="15.75" customHeight="1">
      <c r="B118" s="116" t="s">
        <v>88</v>
      </c>
      <c r="C118" s="117"/>
      <c r="D118" s="117"/>
    </row>
    <row r="119" spans="2:4" ht="15.75" customHeight="1">
      <c r="B119" s="117"/>
      <c r="C119" s="118" t="s">
        <v>89</v>
      </c>
      <c r="D119" s="117"/>
    </row>
    <row r="120" spans="2:4" ht="15.75" customHeight="1">
      <c r="B120" s="117"/>
      <c r="C120" s="118" t="s">
        <v>90</v>
      </c>
      <c r="D120" s="117"/>
    </row>
    <row r="121" spans="2:4" ht="15.75" customHeight="1">
      <c r="B121" s="117"/>
      <c r="C121" s="118" t="s">
        <v>91</v>
      </c>
      <c r="D121" s="117"/>
    </row>
    <row r="122" spans="2:4" ht="15.75" customHeight="1">
      <c r="B122" s="117"/>
      <c r="C122" s="118" t="s">
        <v>92</v>
      </c>
      <c r="D122" s="117"/>
    </row>
    <row r="123" spans="2:4" ht="15.75" customHeight="1">
      <c r="B123" s="117"/>
      <c r="C123" s="118" t="s">
        <v>93</v>
      </c>
      <c r="D123" s="117"/>
    </row>
    <row r="124" spans="2:4" ht="15.75" customHeight="1">
      <c r="B124" s="117"/>
      <c r="C124" s="118" t="s">
        <v>94</v>
      </c>
      <c r="D124" s="117"/>
    </row>
    <row r="125" spans="2:4" ht="15.75" customHeight="1">
      <c r="B125" s="117"/>
      <c r="C125" s="118"/>
      <c r="D125" s="117"/>
    </row>
    <row r="126" spans="2:4" ht="15.75" customHeight="1">
      <c r="B126" s="116" t="s">
        <v>95</v>
      </c>
      <c r="C126" s="117"/>
      <c r="D126" s="117"/>
    </row>
    <row r="127" spans="2:4" ht="15.75" customHeight="1">
      <c r="B127" s="116" t="s">
        <v>96</v>
      </c>
      <c r="C127" s="117"/>
      <c r="D127" s="117"/>
    </row>
    <row r="128" spans="2:4" ht="15.75" customHeight="1">
      <c r="B128" s="116"/>
      <c r="C128" s="117"/>
      <c r="D128" s="117"/>
    </row>
    <row r="129" ht="15.75" customHeight="1">
      <c r="C129" s="76"/>
    </row>
    <row r="130" ht="15.75" customHeight="1">
      <c r="X130" s="107"/>
    </row>
    <row r="131" ht="15.75" customHeight="1">
      <c r="A131" s="119" t="s">
        <v>97</v>
      </c>
    </row>
    <row r="132" ht="15.75" customHeight="1">
      <c r="A132" s="45" t="s">
        <v>32</v>
      </c>
    </row>
    <row r="133" ht="15.75" customHeight="1">
      <c r="B133" s="45" t="s">
        <v>98</v>
      </c>
    </row>
    <row r="134" spans="3:9" ht="19.5" customHeight="1">
      <c r="C134" s="173" t="s">
        <v>99</v>
      </c>
      <c r="D134" s="248"/>
      <c r="E134" s="248"/>
      <c r="F134" s="249" t="s">
        <v>100</v>
      </c>
      <c r="G134" s="248"/>
      <c r="H134" s="248"/>
      <c r="I134" s="250"/>
    </row>
    <row r="135" spans="3:9" ht="19.5" customHeight="1">
      <c r="C135" s="251">
        <f>IF(SUM(G140:I153)=0,"",SUM(G140:I153))</f>
      </c>
      <c r="D135" s="252"/>
      <c r="E135" s="253"/>
      <c r="F135" s="254">
        <f>IF(C135=0,0,IF(C135&lt;=60,1,IF(C135&lt;=100,2,IF(C135&lt;=140,3,""))))</f>
      </c>
      <c r="G135" s="255"/>
      <c r="H135" s="255"/>
      <c r="I135" s="256"/>
    </row>
    <row r="138" ht="15.75" customHeight="1">
      <c r="B138" s="45" t="s">
        <v>101</v>
      </c>
    </row>
    <row r="139" spans="3:20" ht="19.5" customHeight="1">
      <c r="C139" s="173" t="s">
        <v>12</v>
      </c>
      <c r="D139" s="174"/>
      <c r="E139" s="174"/>
      <c r="F139" s="248"/>
      <c r="G139" s="173" t="s">
        <v>99</v>
      </c>
      <c r="H139" s="248"/>
      <c r="I139" s="248"/>
      <c r="J139" s="121"/>
      <c r="K139" s="173" t="s">
        <v>102</v>
      </c>
      <c r="L139" s="176"/>
      <c r="M139" s="122"/>
      <c r="N139" s="123" t="s">
        <v>103</v>
      </c>
      <c r="O139" s="244" t="s">
        <v>104</v>
      </c>
      <c r="P139" s="245"/>
      <c r="Q139" s="246"/>
      <c r="R139" s="173" t="s">
        <v>105</v>
      </c>
      <c r="S139" s="176"/>
      <c r="T139" s="99"/>
    </row>
    <row r="140" spans="3:20" ht="19.5" customHeight="1">
      <c r="C140" s="257" t="s">
        <v>52</v>
      </c>
      <c r="D140" s="258"/>
      <c r="E140" s="258"/>
      <c r="F140" s="258"/>
      <c r="G140" s="259">
        <f>IF(AND(K17&gt;=6,S35=""),ROUNDUP(K17*0.9,1),S35)</f>
      </c>
      <c r="H140" s="260"/>
      <c r="I140" s="260"/>
      <c r="J140" s="124" t="s">
        <v>106</v>
      </c>
      <c r="K140" s="261">
        <v>6</v>
      </c>
      <c r="L140" s="262"/>
      <c r="M140" s="125" t="s">
        <v>107</v>
      </c>
      <c r="N140" s="39"/>
      <c r="O140" s="263">
        <f>IF(ISERROR(ROUNDUP(G140/K140,1)),"",IF(N140="あり",ROUNDUP((G140/K140)+0.1,1),ROUNDUP(G140/K140,1)))</f>
      </c>
      <c r="P140" s="264"/>
      <c r="Q140" s="265"/>
      <c r="R140" s="266" t="s">
        <v>108</v>
      </c>
      <c r="S140" s="267"/>
      <c r="T140" s="126"/>
    </row>
    <row r="141" spans="3:21" ht="19.5" customHeight="1">
      <c r="C141" s="268" t="s">
        <v>53</v>
      </c>
      <c r="D141" s="269"/>
      <c r="E141" s="269"/>
      <c r="F141" s="269"/>
      <c r="G141" s="270">
        <f>IF(AND(K18&gt;=6,S39=""),ROUNDUP(K18*0.9,1),S39)</f>
      </c>
      <c r="H141" s="271"/>
      <c r="I141" s="271"/>
      <c r="J141" s="127" t="s">
        <v>106</v>
      </c>
      <c r="K141" s="272">
        <v>6</v>
      </c>
      <c r="L141" s="273"/>
      <c r="M141" s="128" t="s">
        <v>107</v>
      </c>
      <c r="N141" s="40"/>
      <c r="O141" s="274">
        <f>IF(ISERROR(ROUNDUP(G141/K141,1)),"",IF(N141="あり",ROUNDUP((G141/K141)+0.1,1),ROUNDUP(G141/K141,1)))</f>
      </c>
      <c r="P141" s="275"/>
      <c r="Q141" s="276"/>
      <c r="R141" s="277" t="s">
        <v>109</v>
      </c>
      <c r="S141" s="273"/>
      <c r="T141" s="129"/>
      <c r="U141" s="130"/>
    </row>
    <row r="142" spans="3:21" ht="19.5" customHeight="1">
      <c r="C142" s="268" t="s">
        <v>20</v>
      </c>
      <c r="D142" s="269"/>
      <c r="E142" s="269"/>
      <c r="F142" s="269"/>
      <c r="G142" s="270">
        <f>IF(AND(K19&gt;=10,S43=""),ROUNDUP(K19*0.9,1),S43)</f>
      </c>
      <c r="H142" s="271"/>
      <c r="I142" s="271"/>
      <c r="J142" s="127" t="s">
        <v>106</v>
      </c>
      <c r="K142" s="272">
        <v>10</v>
      </c>
      <c r="L142" s="273"/>
      <c r="M142" s="128" t="s">
        <v>107</v>
      </c>
      <c r="N142" s="278">
        <f>IF(ISERROR(ROUNDUP(G142/K142,1)),"",ROUNDUP(G142/K142,1))</f>
      </c>
      <c r="O142" s="279"/>
      <c r="P142" s="279"/>
      <c r="Q142" s="280"/>
      <c r="R142" s="277" t="s">
        <v>109</v>
      </c>
      <c r="S142" s="273"/>
      <c r="T142" s="129"/>
      <c r="U142" s="130"/>
    </row>
    <row r="143" spans="3:21" ht="19.5" customHeight="1">
      <c r="C143" s="268" t="s">
        <v>21</v>
      </c>
      <c r="D143" s="269"/>
      <c r="E143" s="269"/>
      <c r="F143" s="269"/>
      <c r="G143" s="270">
        <f>IF(AND(K20&gt;=6,S44=""),ROUNDUP(K20*0.9,1),S44)</f>
      </c>
      <c r="H143" s="271"/>
      <c r="I143" s="271"/>
      <c r="J143" s="127" t="s">
        <v>106</v>
      </c>
      <c r="K143" s="272">
        <v>6</v>
      </c>
      <c r="L143" s="273"/>
      <c r="M143" s="128" t="s">
        <v>107</v>
      </c>
      <c r="N143" s="278">
        <f>IF(ISERROR(ROUNDUP(G143/K143,1)),"",ROUNDUP(G143/K143,1))</f>
      </c>
      <c r="O143" s="279"/>
      <c r="P143" s="279"/>
      <c r="Q143" s="280"/>
      <c r="R143" s="277" t="s">
        <v>110</v>
      </c>
      <c r="S143" s="273"/>
      <c r="T143" s="129"/>
      <c r="U143" s="130"/>
    </row>
    <row r="144" spans="3:21" ht="19.5" customHeight="1">
      <c r="C144" s="268" t="s">
        <v>22</v>
      </c>
      <c r="D144" s="269"/>
      <c r="E144" s="269"/>
      <c r="F144" s="269"/>
      <c r="G144" s="270">
        <f>IF(AND(K21&gt;=10,S48=""),ROUNDUP(K21*0.9,1),S48)</f>
      </c>
      <c r="H144" s="271"/>
      <c r="I144" s="271"/>
      <c r="J144" s="127" t="s">
        <v>106</v>
      </c>
      <c r="K144" s="281"/>
      <c r="L144" s="282"/>
      <c r="M144" s="128" t="s">
        <v>107</v>
      </c>
      <c r="N144" s="278">
        <f>IF(ISERROR(ROUNDUP(G144/K144,1)),"",ROUNDUP(G144/K144,1))</f>
      </c>
      <c r="O144" s="279"/>
      <c r="P144" s="279"/>
      <c r="Q144" s="280"/>
      <c r="R144" s="277" t="s">
        <v>110</v>
      </c>
      <c r="S144" s="273"/>
      <c r="T144" s="129"/>
      <c r="U144" s="130"/>
    </row>
    <row r="145" spans="3:21" ht="19.5" customHeight="1">
      <c r="C145" s="283" t="s">
        <v>23</v>
      </c>
      <c r="D145" s="284"/>
      <c r="E145" s="284"/>
      <c r="F145" s="284"/>
      <c r="G145" s="285">
        <f>IF(AND(K22&gt;=10,S52=""),ROUNDUP(K22*0.9,1),S52)</f>
      </c>
      <c r="H145" s="286"/>
      <c r="I145" s="286"/>
      <c r="J145" s="131" t="s">
        <v>106</v>
      </c>
      <c r="K145" s="281"/>
      <c r="L145" s="282"/>
      <c r="M145" s="132" t="s">
        <v>107</v>
      </c>
      <c r="N145" s="287">
        <f>IF(ISERROR(ROUNDUP(G145/K145,1)),"",ROUNDUP(G145/K145,1))</f>
      </c>
      <c r="O145" s="288"/>
      <c r="P145" s="288"/>
      <c r="Q145" s="289"/>
      <c r="R145" s="290" t="s">
        <v>110</v>
      </c>
      <c r="S145" s="291"/>
      <c r="T145" s="129"/>
      <c r="U145" s="130"/>
    </row>
    <row r="146" spans="3:25" ht="15.75" customHeight="1">
      <c r="C146" s="462" t="s">
        <v>24</v>
      </c>
      <c r="D146" s="465" t="s">
        <v>111</v>
      </c>
      <c r="E146" s="292" t="s">
        <v>112</v>
      </c>
      <c r="F146" s="293"/>
      <c r="G146" s="294">
        <f>IF(OR(K146=3,K146=5,K146=6),IF(AND($K$23&gt;=6,S56=""),ROUNDUP($K$23*0.9,1),S56),"")</f>
      </c>
      <c r="H146" s="295"/>
      <c r="I146" s="296"/>
      <c r="J146" s="133" t="s">
        <v>106</v>
      </c>
      <c r="K146" s="297"/>
      <c r="L146" s="298"/>
      <c r="M146" s="451" t="s">
        <v>107</v>
      </c>
      <c r="N146" s="513">
        <f>IF(AND(G146="",G147=""),"",ROUNDUP(IF(G146="",G147/K147,IF(G147="",G146/K146,G146/K146+G147/K147)),1))</f>
      </c>
      <c r="O146" s="514"/>
      <c r="P146" s="514"/>
      <c r="Q146" s="515"/>
      <c r="R146" s="506" t="s">
        <v>113</v>
      </c>
      <c r="S146" s="507"/>
      <c r="T146" s="134"/>
      <c r="U146" s="83"/>
      <c r="V146" s="135"/>
      <c r="W146" s="136"/>
      <c r="X146" s="136"/>
      <c r="Y146" s="136"/>
    </row>
    <row r="147" spans="3:25" ht="15.75" customHeight="1">
      <c r="C147" s="463"/>
      <c r="D147" s="466"/>
      <c r="E147" s="299" t="s">
        <v>114</v>
      </c>
      <c r="F147" s="300"/>
      <c r="G147" s="301">
        <f>IF(OR(K146=3,K146=5,K146=6),IF(OR(Q57=0,Q68=0),"",ROUNDUP(Q57/Q$68,1)),"")</f>
      </c>
      <c r="H147" s="302"/>
      <c r="I147" s="303"/>
      <c r="J147" s="137" t="s">
        <v>106</v>
      </c>
      <c r="K147" s="304">
        <v>10</v>
      </c>
      <c r="L147" s="305"/>
      <c r="M147" s="469"/>
      <c r="N147" s="516"/>
      <c r="O147" s="517"/>
      <c r="P147" s="517"/>
      <c r="Q147" s="518"/>
      <c r="R147" s="508"/>
      <c r="S147" s="509"/>
      <c r="T147" s="134"/>
      <c r="U147" s="83"/>
      <c r="V147" s="135"/>
      <c r="W147" s="136"/>
      <c r="X147" s="136"/>
      <c r="Y147" s="136"/>
    </row>
    <row r="148" spans="3:25" ht="15.75" customHeight="1">
      <c r="C148" s="463"/>
      <c r="D148" s="467" t="s">
        <v>115</v>
      </c>
      <c r="E148" s="292" t="s">
        <v>112</v>
      </c>
      <c r="F148" s="293"/>
      <c r="G148" s="306">
        <f>IF(OR(K148=1.7,K148=2,K148=2.5),IF(OR(AND($K$23&gt;=6,Q56=0),Q68=0),ROUNDUP($K$23*0.9,1),ROUNDUP(SUM(Q56,Q59:R60)/Q$68,1)),"")</f>
      </c>
      <c r="H148" s="307"/>
      <c r="I148" s="308"/>
      <c r="J148" s="138" t="s">
        <v>106</v>
      </c>
      <c r="K148" s="309"/>
      <c r="L148" s="310"/>
      <c r="M148" s="454" t="s">
        <v>107</v>
      </c>
      <c r="N148" s="500">
        <f>IF(AND(G148="",G149=""),"",ROUNDUP(IF(G148="",G149/K149,IF(G149="",G148/K148,G148/K148+G149/K149)),1))</f>
      </c>
      <c r="O148" s="501"/>
      <c r="P148" s="501"/>
      <c r="Q148" s="502"/>
      <c r="R148" s="510"/>
      <c r="S148" s="509"/>
      <c r="T148" s="134"/>
      <c r="U148" s="83"/>
      <c r="V148" s="135"/>
      <c r="W148" s="136"/>
      <c r="X148" s="136"/>
      <c r="Y148" s="136"/>
    </row>
    <row r="149" spans="3:25" ht="15.75" customHeight="1">
      <c r="C149" s="464"/>
      <c r="D149" s="468"/>
      <c r="E149" s="311" t="s">
        <v>114</v>
      </c>
      <c r="F149" s="312"/>
      <c r="G149" s="313">
        <f>IF(OR(K148=1.7,K148=2,K148=2.5),IF(OR(Q57=0,Q68=0),"",ROUNDUP(Q57/Q$68,1)),"")</f>
      </c>
      <c r="H149" s="314"/>
      <c r="I149" s="315"/>
      <c r="J149" s="139" t="s">
        <v>106</v>
      </c>
      <c r="K149" s="316">
        <v>10</v>
      </c>
      <c r="L149" s="317"/>
      <c r="M149" s="470"/>
      <c r="N149" s="503"/>
      <c r="O149" s="504"/>
      <c r="P149" s="504"/>
      <c r="Q149" s="505"/>
      <c r="R149" s="511"/>
      <c r="S149" s="512"/>
      <c r="T149" s="98"/>
      <c r="U149" s="83"/>
      <c r="V149" s="135"/>
      <c r="W149" s="136"/>
      <c r="X149" s="136"/>
      <c r="Y149" s="136"/>
    </row>
    <row r="150" spans="3:25" ht="15.75" customHeight="1">
      <c r="C150" s="462" t="s">
        <v>25</v>
      </c>
      <c r="D150" s="465" t="s">
        <v>111</v>
      </c>
      <c r="E150" s="318" t="s">
        <v>112</v>
      </c>
      <c r="F150" s="293"/>
      <c r="G150" s="294">
        <f>IF(OR(K150=3,K150=5,K150=6),IF(AND($K$24&gt;=6,S62=""),ROUNDUP($K$24*0.9,1),S62),"")</f>
      </c>
      <c r="H150" s="295"/>
      <c r="I150" s="296"/>
      <c r="J150" s="133" t="s">
        <v>106</v>
      </c>
      <c r="K150" s="297"/>
      <c r="L150" s="298"/>
      <c r="M150" s="451" t="s">
        <v>107</v>
      </c>
      <c r="N150" s="494">
        <f>IF(AND(G150="",G151=""),"",ROUNDUP(IF(G150="",G151/K151,IF(G151="",G150/K150,G150/K150+G151/K151)),1))</f>
      </c>
      <c r="O150" s="495"/>
      <c r="P150" s="495"/>
      <c r="Q150" s="496"/>
      <c r="R150" s="506" t="s">
        <v>113</v>
      </c>
      <c r="S150" s="507"/>
      <c r="T150" s="134"/>
      <c r="U150" s="83"/>
      <c r="V150" s="135"/>
      <c r="W150" s="136"/>
      <c r="X150" s="136"/>
      <c r="Y150" s="136"/>
    </row>
    <row r="151" spans="3:25" ht="15.75" customHeight="1">
      <c r="C151" s="463"/>
      <c r="D151" s="466"/>
      <c r="E151" s="299" t="s">
        <v>114</v>
      </c>
      <c r="F151" s="300"/>
      <c r="G151" s="301">
        <f>IF(OR(K150=3,K150=5,K150=6),IF(OR(Q63=0,Q68=0),"",ROUNDUP(Q63/Q$68,1)),"")</f>
      </c>
      <c r="H151" s="302"/>
      <c r="I151" s="303"/>
      <c r="J151" s="137" t="s">
        <v>106</v>
      </c>
      <c r="K151" s="304">
        <v>10</v>
      </c>
      <c r="L151" s="305"/>
      <c r="M151" s="469"/>
      <c r="N151" s="497"/>
      <c r="O151" s="498"/>
      <c r="P151" s="498"/>
      <c r="Q151" s="499"/>
      <c r="R151" s="508"/>
      <c r="S151" s="509"/>
      <c r="T151" s="134"/>
      <c r="U151" s="83"/>
      <c r="V151" s="135"/>
      <c r="W151" s="136"/>
      <c r="X151" s="136"/>
      <c r="Y151" s="136"/>
    </row>
    <row r="152" spans="3:25" ht="15.75" customHeight="1">
      <c r="C152" s="463"/>
      <c r="D152" s="467" t="s">
        <v>115</v>
      </c>
      <c r="E152" s="292" t="s">
        <v>112</v>
      </c>
      <c r="F152" s="293"/>
      <c r="G152" s="306">
        <f>IF(OR(K152=1.7,K152=2,K152=2.5),IF(OR(AND($K$24&gt;=6,Q64=0),Q68=0),ROUNDUP($K$24*0.9,1),ROUNDUP(SUM(Q62,Q65:R66)/Q$68,1)),"")</f>
      </c>
      <c r="H152" s="319"/>
      <c r="I152" s="320"/>
      <c r="J152" s="138" t="s">
        <v>106</v>
      </c>
      <c r="K152" s="309"/>
      <c r="L152" s="310"/>
      <c r="M152" s="454" t="s">
        <v>107</v>
      </c>
      <c r="N152" s="500">
        <f>IF(AND(G152="",G153=""),"",ROUNDUP(IF(G152="",G153/K153,IF(G153="",G152/K152,G152/K152+G153/K153)),1))</f>
      </c>
      <c r="O152" s="501"/>
      <c r="P152" s="501"/>
      <c r="Q152" s="502"/>
      <c r="R152" s="510"/>
      <c r="S152" s="509"/>
      <c r="T152" s="134"/>
      <c r="U152" s="83"/>
      <c r="V152" s="135"/>
      <c r="W152" s="136"/>
      <c r="X152" s="136"/>
      <c r="Y152" s="136"/>
    </row>
    <row r="153" spans="3:25" ht="15.75" customHeight="1">
      <c r="C153" s="464"/>
      <c r="D153" s="468"/>
      <c r="E153" s="311" t="s">
        <v>114</v>
      </c>
      <c r="F153" s="312"/>
      <c r="G153" s="301">
        <f>IF(OR(K152=1.7,K152=2,K152=2.5),IF(OR(Q63=0,Q68=0),"",ROUNDUP(Q63/Q$68,1)),"")</f>
      </c>
      <c r="H153" s="302"/>
      <c r="I153" s="303"/>
      <c r="J153" s="139" t="s">
        <v>106</v>
      </c>
      <c r="K153" s="316">
        <v>10</v>
      </c>
      <c r="L153" s="317"/>
      <c r="M153" s="470"/>
      <c r="N153" s="503"/>
      <c r="O153" s="504"/>
      <c r="P153" s="504"/>
      <c r="Q153" s="505"/>
      <c r="R153" s="511"/>
      <c r="S153" s="512"/>
      <c r="T153" s="98"/>
      <c r="U153" s="83"/>
      <c r="V153" s="135"/>
      <c r="W153" s="136"/>
      <c r="X153" s="136"/>
      <c r="Y153" s="136"/>
    </row>
    <row r="154" spans="3:25" ht="19.5" customHeight="1">
      <c r="C154" s="321" t="s">
        <v>50</v>
      </c>
      <c r="D154" s="322"/>
      <c r="E154" s="322"/>
      <c r="F154" s="322"/>
      <c r="G154" s="323"/>
      <c r="H154" s="324"/>
      <c r="I154" s="324"/>
      <c r="J154" s="140"/>
      <c r="K154" s="323"/>
      <c r="L154" s="325"/>
      <c r="M154" s="140"/>
      <c r="N154" s="326">
        <f>SUM(O140:Q141,N142:Q153)</f>
        <v>0</v>
      </c>
      <c r="O154" s="327"/>
      <c r="P154" s="327"/>
      <c r="Q154" s="328"/>
      <c r="R154" s="141"/>
      <c r="S154" s="142"/>
      <c r="T154" s="143"/>
      <c r="U154" s="83"/>
      <c r="V154" s="144"/>
      <c r="W154" s="135"/>
      <c r="X154" s="135"/>
      <c r="Y154" s="135"/>
    </row>
    <row r="155" spans="3:20" ht="15.75" customHeight="1">
      <c r="C155" s="111" t="s">
        <v>28</v>
      </c>
      <c r="D155" s="111" t="s">
        <v>116</v>
      </c>
      <c r="E155" s="99"/>
      <c r="F155" s="99"/>
      <c r="G155" s="99"/>
      <c r="H155" s="102"/>
      <c r="I155" s="102"/>
      <c r="J155" s="67"/>
      <c r="K155" s="99"/>
      <c r="L155" s="99"/>
      <c r="M155" s="67"/>
      <c r="N155" s="145"/>
      <c r="O155" s="145"/>
      <c r="P155" s="145"/>
      <c r="Q155" s="146"/>
      <c r="R155" s="99"/>
      <c r="S155" s="99"/>
      <c r="T155" s="147"/>
    </row>
    <row r="156" spans="3:20" ht="15.75" customHeight="1">
      <c r="C156" s="111"/>
      <c r="D156" s="111" t="s">
        <v>117</v>
      </c>
      <c r="E156" s="99"/>
      <c r="F156" s="99"/>
      <c r="G156" s="99"/>
      <c r="H156" s="102"/>
      <c r="I156" s="102"/>
      <c r="J156" s="67"/>
      <c r="K156" s="99"/>
      <c r="L156" s="99"/>
      <c r="M156" s="67"/>
      <c r="N156" s="145"/>
      <c r="O156" s="145"/>
      <c r="P156" s="145"/>
      <c r="Q156" s="146"/>
      <c r="R156" s="99"/>
      <c r="S156" s="99"/>
      <c r="T156" s="147"/>
    </row>
    <row r="157" spans="3:19" ht="15.75" customHeight="1">
      <c r="C157" s="111"/>
      <c r="D157" s="111" t="s">
        <v>118</v>
      </c>
      <c r="E157" s="99"/>
      <c r="F157" s="99"/>
      <c r="G157" s="99"/>
      <c r="H157" s="102"/>
      <c r="I157" s="102"/>
      <c r="J157" s="67"/>
      <c r="K157" s="99"/>
      <c r="L157" s="99"/>
      <c r="M157" s="67"/>
      <c r="N157" s="148"/>
      <c r="O157" s="148"/>
      <c r="P157" s="148"/>
      <c r="Q157" s="149"/>
      <c r="R157" s="99"/>
      <c r="S157" s="99"/>
    </row>
    <row r="158" spans="3:19" ht="15.75" customHeight="1">
      <c r="C158" s="111"/>
      <c r="D158" s="75" t="s">
        <v>119</v>
      </c>
      <c r="E158" s="99"/>
      <c r="F158" s="99"/>
      <c r="G158" s="99"/>
      <c r="H158" s="102"/>
      <c r="I158" s="102"/>
      <c r="J158" s="67"/>
      <c r="K158" s="99"/>
      <c r="L158" s="99"/>
      <c r="M158" s="67"/>
      <c r="N158" s="148"/>
      <c r="O158" s="148"/>
      <c r="P158" s="148"/>
      <c r="Q158" s="149"/>
      <c r="R158" s="99"/>
      <c r="S158" s="99"/>
    </row>
    <row r="159" ht="15.75" customHeight="1">
      <c r="D159" s="111" t="s">
        <v>120</v>
      </c>
    </row>
    <row r="160" ht="15.75" customHeight="1">
      <c r="D160" s="75" t="s">
        <v>121</v>
      </c>
    </row>
    <row r="161" ht="15.75" customHeight="1">
      <c r="D161" s="75" t="s">
        <v>122</v>
      </c>
    </row>
    <row r="162" spans="3:4" ht="15.75" customHeight="1">
      <c r="C162" s="111" t="s">
        <v>123</v>
      </c>
      <c r="D162" s="75"/>
    </row>
    <row r="163" spans="4:6" ht="15.75" customHeight="1">
      <c r="D163" s="75"/>
      <c r="F163" s="75" t="s">
        <v>124</v>
      </c>
    </row>
    <row r="165" spans="2:17" ht="15.75" customHeight="1">
      <c r="B165" s="45" t="s">
        <v>125</v>
      </c>
      <c r="Q165" s="82" t="s">
        <v>33</v>
      </c>
    </row>
    <row r="166" spans="3:17" ht="19.5" customHeight="1">
      <c r="C166" s="173" t="s">
        <v>12</v>
      </c>
      <c r="D166" s="248"/>
      <c r="E166" s="248"/>
      <c r="F166" s="248"/>
      <c r="G166" s="173" t="s">
        <v>99</v>
      </c>
      <c r="H166" s="174"/>
      <c r="I166" s="174"/>
      <c r="J166" s="121"/>
      <c r="K166" s="173" t="s">
        <v>102</v>
      </c>
      <c r="L166" s="176"/>
      <c r="M166" s="122"/>
      <c r="N166" s="329" t="s">
        <v>104</v>
      </c>
      <c r="O166" s="174"/>
      <c r="P166" s="174"/>
      <c r="Q166" s="250"/>
    </row>
    <row r="167" spans="3:17" ht="19.5" customHeight="1">
      <c r="C167" s="249" t="s">
        <v>21</v>
      </c>
      <c r="D167" s="248"/>
      <c r="E167" s="248"/>
      <c r="F167" s="248"/>
      <c r="G167" s="330">
        <f>S44</f>
      </c>
      <c r="H167" s="331"/>
      <c r="I167" s="331"/>
      <c r="J167" s="121" t="s">
        <v>106</v>
      </c>
      <c r="K167" s="332">
        <v>15</v>
      </c>
      <c r="L167" s="253"/>
      <c r="M167" s="122" t="s">
        <v>107</v>
      </c>
      <c r="N167" s="333">
        <f>IF(ISERROR(ROUNDDOWN(G167/K167,1)),"",IF(ROUNDDOWN(G167/K167,1)&lt;1,1,ROUNDDOWN(G167/K167,1)))</f>
      </c>
      <c r="O167" s="334"/>
      <c r="P167" s="334"/>
      <c r="Q167" s="335"/>
    </row>
    <row r="170" spans="1:14" ht="15.75" customHeight="1">
      <c r="A170" s="45" t="s">
        <v>126</v>
      </c>
      <c r="M170" s="150"/>
      <c r="N170" s="151" t="s">
        <v>33</v>
      </c>
    </row>
    <row r="171" spans="3:14" ht="19.5" customHeight="1">
      <c r="C171" s="173" t="s">
        <v>12</v>
      </c>
      <c r="D171" s="248"/>
      <c r="E171" s="248"/>
      <c r="F171" s="248"/>
      <c r="G171" s="120"/>
      <c r="H171" s="173" t="s">
        <v>99</v>
      </c>
      <c r="I171" s="174"/>
      <c r="J171" s="174"/>
      <c r="K171" s="329" t="s">
        <v>104</v>
      </c>
      <c r="L171" s="177"/>
      <c r="M171" s="177"/>
      <c r="N171" s="178"/>
    </row>
    <row r="172" spans="3:14" ht="19.5" customHeight="1">
      <c r="C172" s="519" t="s">
        <v>26</v>
      </c>
      <c r="D172" s="520"/>
      <c r="E172" s="336" t="s">
        <v>127</v>
      </c>
      <c r="F172" s="337"/>
      <c r="G172" s="338"/>
      <c r="H172" s="339">
        <f>IF(G173="あり","",S76)</f>
      </c>
      <c r="I172" s="340"/>
      <c r="J172" s="341"/>
      <c r="K172" s="342">
        <f>IF(AND(Q76=0,Q80+Q81=0,Q77+Q78&gt;0),"宿直１",IF(H172=0,0,IF(H172&lt;=60,1,IF(H172&lt;=100,2,IF(H172&lt;=140,3,"")))))</f>
      </c>
      <c r="L172" s="343"/>
      <c r="M172" s="343"/>
      <c r="N172" s="344"/>
    </row>
    <row r="173" spans="3:14" ht="19.5" customHeight="1">
      <c r="C173" s="521"/>
      <c r="D173" s="346"/>
      <c r="E173" s="345" t="s">
        <v>115</v>
      </c>
      <c r="F173" s="346"/>
      <c r="G173" s="6"/>
      <c r="H173" s="347">
        <f>IF(G173="あり",IF(SUM(Q76,Q80,Q81)+SUM(Q77:R78)*2/3=0,"",IF(ISERROR(ROUNDUP((SUM(Q76,Q80,Q81)+SUM(Q77:R78)*2/3)/Q$88,1)),"",(ROUNDUP((SUM(Q76,Q80,Q81)+SUM(Q77:R78)*2/3)/Q$88,1)))),"")</f>
      </c>
      <c r="I173" s="348"/>
      <c r="J173" s="349"/>
      <c r="K173" s="350">
        <f>IF(G173="あり",IF(20&lt;H173&lt;=40,2,IF(H173&lt;=60,3,IF(H173&lt;=100,4,IF(H173&lt;=140,5,6)))),"")</f>
      </c>
      <c r="L173" s="351"/>
      <c r="M173" s="351"/>
      <c r="N173" s="352"/>
    </row>
    <row r="174" spans="3:14" ht="19.5" customHeight="1">
      <c r="C174" s="283" t="s">
        <v>63</v>
      </c>
      <c r="D174" s="284"/>
      <c r="E174" s="353" t="s">
        <v>127</v>
      </c>
      <c r="F174" s="354"/>
      <c r="G174" s="355"/>
      <c r="H174" s="356">
        <f>IF(G175="あり","",S82)</f>
      </c>
      <c r="I174" s="357"/>
      <c r="J174" s="358"/>
      <c r="K174" s="359">
        <f>IF(AND(Q82=0,Q86+Q87=0,Q83+Q84&gt;0),"宿直１",IF(H174=0,0,IF(H174&lt;=60,1,IF(H174&lt;=100,2,IF(H174&lt;=140,3,"")))))</f>
      </c>
      <c r="L174" s="360"/>
      <c r="M174" s="360"/>
      <c r="N174" s="361"/>
    </row>
    <row r="175" spans="3:14" ht="19.5" customHeight="1">
      <c r="C175" s="522"/>
      <c r="D175" s="363"/>
      <c r="E175" s="362" t="s">
        <v>115</v>
      </c>
      <c r="F175" s="363"/>
      <c r="G175" s="7"/>
      <c r="H175" s="364">
        <f>IF(G175="あり",IF(SUM(Q82,Q86,Q87)+SUM(Q83:R84)*2/3=0,"",IF(ISERROR(ROUNDUP((SUM(Q82,Q86,Q87)+SUM(Q83:R84)*2/3)/Q$88,1)),"",(ROUNDUP((SUM(Q82,Q86,Q87)+SUM(Q83:R84)*2/3)/Q$88,1)))),"")</f>
      </c>
      <c r="I175" s="365"/>
      <c r="J175" s="366"/>
      <c r="K175" s="367">
        <f>IF(G175="あり",IF(20&lt;H175&lt;=40,2,IF(H175&lt;=60,3,IF(H175&lt;=100,4,IF(H175&lt;=140,5,6)))),"")</f>
      </c>
      <c r="L175" s="368"/>
      <c r="M175" s="368"/>
      <c r="N175" s="369"/>
    </row>
    <row r="176" spans="3:4" ht="15.75" customHeight="1">
      <c r="C176" s="111" t="s">
        <v>28</v>
      </c>
      <c r="D176" s="111" t="s">
        <v>128</v>
      </c>
    </row>
    <row r="177" spans="3:4" ht="15.75" customHeight="1">
      <c r="C177" s="75"/>
      <c r="D177" s="75" t="s">
        <v>129</v>
      </c>
    </row>
    <row r="178" spans="3:4" s="77" customFormat="1" ht="15.75" customHeight="1">
      <c r="C178" s="76"/>
      <c r="D178" s="76" t="s">
        <v>130</v>
      </c>
    </row>
    <row r="179" spans="3:4" ht="15.75" customHeight="1">
      <c r="C179" s="75"/>
      <c r="D179" s="75"/>
    </row>
    <row r="180" ht="15.75" customHeight="1">
      <c r="D180" s="75"/>
    </row>
    <row r="182" ht="15.75" customHeight="1">
      <c r="A182" s="119" t="s">
        <v>131</v>
      </c>
    </row>
    <row r="183" ht="15.75" customHeight="1">
      <c r="A183" s="45" t="s">
        <v>32</v>
      </c>
    </row>
    <row r="184" spans="2:18" ht="15.75" customHeight="1">
      <c r="B184" s="152" t="s">
        <v>132</v>
      </c>
      <c r="C184" s="370" t="s">
        <v>133</v>
      </c>
      <c r="D184" s="371"/>
      <c r="E184" s="372" t="s">
        <v>134</v>
      </c>
      <c r="F184" s="523"/>
      <c r="G184" s="523"/>
      <c r="H184" s="371"/>
      <c r="I184" s="372" t="s">
        <v>135</v>
      </c>
      <c r="J184" s="373"/>
      <c r="K184" s="373"/>
      <c r="L184" s="373"/>
      <c r="M184" s="373"/>
      <c r="N184" s="373"/>
      <c r="O184" s="373"/>
      <c r="P184" s="187"/>
      <c r="Q184" s="373" t="s">
        <v>136</v>
      </c>
      <c r="R184" s="187"/>
    </row>
    <row r="185" spans="2:18" ht="15.75" customHeight="1">
      <c r="B185" s="153" t="s">
        <v>137</v>
      </c>
      <c r="C185" s="374" t="s">
        <v>138</v>
      </c>
      <c r="D185" s="375"/>
      <c r="E185" s="524"/>
      <c r="F185" s="525"/>
      <c r="G185" s="525"/>
      <c r="H185" s="375"/>
      <c r="I185" s="376" t="s">
        <v>139</v>
      </c>
      <c r="J185" s="377"/>
      <c r="K185" s="377"/>
      <c r="L185" s="377"/>
      <c r="M185" s="377"/>
      <c r="N185" s="377"/>
      <c r="O185" s="377"/>
      <c r="P185" s="378"/>
      <c r="Q185" s="311" t="s">
        <v>140</v>
      </c>
      <c r="R185" s="379"/>
    </row>
    <row r="186" spans="2:18" ht="19.5" customHeight="1">
      <c r="B186" s="449"/>
      <c r="C186" s="380" t="s">
        <v>141</v>
      </c>
      <c r="D186" s="381"/>
      <c r="E186" s="381"/>
      <c r="F186" s="381"/>
      <c r="G186" s="381"/>
      <c r="H186" s="382"/>
      <c r="I186" s="383"/>
      <c r="J186" s="384"/>
      <c r="K186" s="384"/>
      <c r="L186" s="56" t="s">
        <v>14</v>
      </c>
      <c r="M186" s="385" t="s">
        <v>142</v>
      </c>
      <c r="N186" s="385"/>
      <c r="O186" s="3"/>
      <c r="P186" s="154" t="s">
        <v>143</v>
      </c>
      <c r="Q186" s="386">
        <f>IF(C135="","",IF(I186&gt;0,"適","否"))</f>
      </c>
      <c r="R186" s="387"/>
    </row>
    <row r="187" spans="2:18" ht="19.5" customHeight="1">
      <c r="B187" s="450"/>
      <c r="C187" s="388" t="s">
        <v>144</v>
      </c>
      <c r="D187" s="389"/>
      <c r="E187" s="389"/>
      <c r="F187" s="389"/>
      <c r="G187" s="389"/>
      <c r="H187" s="390"/>
      <c r="I187" s="391"/>
      <c r="J187" s="392"/>
      <c r="K187" s="392"/>
      <c r="L187" s="68" t="s">
        <v>14</v>
      </c>
      <c r="M187" s="393" t="s">
        <v>142</v>
      </c>
      <c r="N187" s="393"/>
      <c r="O187" s="5"/>
      <c r="P187" s="155" t="s">
        <v>143</v>
      </c>
      <c r="Q187" s="394">
        <f>IF(F135="","",IF(F135&gt;=1,IF(AND(I187&gt;=F135,O187&gt;=1,I187&gt;=O187),"適","否"),"否"))</f>
      </c>
      <c r="R187" s="395"/>
    </row>
    <row r="188" spans="2:18" ht="19.5" customHeight="1">
      <c r="B188" s="451">
        <f>IF(O140="","",IF(O140&gt;0,"○",""))</f>
      </c>
      <c r="C188" s="526" t="s">
        <v>52</v>
      </c>
      <c r="D188" s="527"/>
      <c r="E188" s="396" t="s">
        <v>145</v>
      </c>
      <c r="F188" s="264"/>
      <c r="G188" s="264"/>
      <c r="H188" s="265"/>
      <c r="I188" s="383"/>
      <c r="J188" s="384"/>
      <c r="K188" s="384"/>
      <c r="L188" s="56" t="s">
        <v>14</v>
      </c>
      <c r="M188" s="385" t="s">
        <v>142</v>
      </c>
      <c r="N188" s="385"/>
      <c r="O188" s="3"/>
      <c r="P188" s="154" t="s">
        <v>143</v>
      </c>
      <c r="Q188" s="386">
        <f>IF($O$140="","",IF(AND(I188&gt;=0.1,O188&gt;=1),"適","否"))</f>
      </c>
      <c r="R188" s="387"/>
    </row>
    <row r="189" spans="2:18" ht="19.5" customHeight="1">
      <c r="B189" s="452"/>
      <c r="C189" s="530"/>
      <c r="D189" s="529"/>
      <c r="E189" s="397" t="s">
        <v>146</v>
      </c>
      <c r="F189" s="275"/>
      <c r="G189" s="275"/>
      <c r="H189" s="276"/>
      <c r="I189" s="398"/>
      <c r="J189" s="399"/>
      <c r="K189" s="399"/>
      <c r="L189" s="61" t="s">
        <v>14</v>
      </c>
      <c r="M189" s="400" t="s">
        <v>142</v>
      </c>
      <c r="N189" s="400"/>
      <c r="O189" s="2"/>
      <c r="P189" s="156" t="s">
        <v>143</v>
      </c>
      <c r="Q189" s="401">
        <f>IF($O$140="","",IF(AND(I189&gt;=0.1,O189&gt;=1),"適","否"))</f>
      </c>
      <c r="R189" s="402"/>
    </row>
    <row r="190" spans="2:18" ht="19.5" customHeight="1">
      <c r="B190" s="452"/>
      <c r="C190" s="530"/>
      <c r="D190" s="529"/>
      <c r="E190" s="397" t="s">
        <v>147</v>
      </c>
      <c r="F190" s="275"/>
      <c r="G190" s="275"/>
      <c r="H190" s="276"/>
      <c r="I190" s="398"/>
      <c r="J190" s="399"/>
      <c r="K190" s="399"/>
      <c r="L190" s="61" t="s">
        <v>14</v>
      </c>
      <c r="M190" s="400"/>
      <c r="N190" s="400"/>
      <c r="O190" s="157"/>
      <c r="P190" s="156"/>
      <c r="Q190" s="401" t="s">
        <v>148</v>
      </c>
      <c r="R190" s="402"/>
    </row>
    <row r="191" spans="2:18" ht="19.5" customHeight="1">
      <c r="B191" s="453"/>
      <c r="C191" s="531"/>
      <c r="D191" s="532"/>
      <c r="E191" s="403" t="s">
        <v>149</v>
      </c>
      <c r="F191" s="404"/>
      <c r="G191" s="404"/>
      <c r="H191" s="405"/>
      <c r="I191" s="406">
        <f>SUM(I188:K190)</f>
        <v>0</v>
      </c>
      <c r="J191" s="407"/>
      <c r="K191" s="407"/>
      <c r="L191" s="158" t="s">
        <v>14</v>
      </c>
      <c r="M191" s="393"/>
      <c r="N191" s="393"/>
      <c r="O191" s="159"/>
      <c r="P191" s="160"/>
      <c r="Q191" s="408">
        <f>IF($O$140="","",IF(AND(I191&gt;=$O$140,Q188="適",Q189="適"),"適","否"))</f>
      </c>
      <c r="R191" s="409"/>
    </row>
    <row r="192" spans="2:18" ht="19.5" customHeight="1">
      <c r="B192" s="451">
        <f>IF(O141="","",IF(O141&gt;0,"○",""))</f>
      </c>
      <c r="C192" s="526" t="s">
        <v>53</v>
      </c>
      <c r="D192" s="527"/>
      <c r="E192" s="533" t="s">
        <v>146</v>
      </c>
      <c r="F192" s="534"/>
      <c r="G192" s="534"/>
      <c r="H192" s="535"/>
      <c r="I192" s="410"/>
      <c r="J192" s="411"/>
      <c r="K192" s="411"/>
      <c r="L192" s="52" t="s">
        <v>14</v>
      </c>
      <c r="M192" s="385" t="s">
        <v>142</v>
      </c>
      <c r="N192" s="385"/>
      <c r="O192" s="4"/>
      <c r="P192" s="161" t="s">
        <v>143</v>
      </c>
      <c r="Q192" s="412">
        <f>IF($O$141="","",IF(AND(I192&gt;=0.1,O192&gt;=1),"適","否"))</f>
      </c>
      <c r="R192" s="413"/>
    </row>
    <row r="193" spans="2:18" ht="19.5" customHeight="1">
      <c r="B193" s="454"/>
      <c r="C193" s="528"/>
      <c r="D193" s="529"/>
      <c r="E193" s="397" t="s">
        <v>150</v>
      </c>
      <c r="F193" s="275"/>
      <c r="G193" s="275"/>
      <c r="H193" s="276"/>
      <c r="I193" s="398"/>
      <c r="J193" s="399"/>
      <c r="K193" s="399"/>
      <c r="L193" s="61" t="s">
        <v>14</v>
      </c>
      <c r="M193" s="400"/>
      <c r="N193" s="400"/>
      <c r="O193" s="157"/>
      <c r="P193" s="156"/>
      <c r="Q193" s="414" t="s">
        <v>148</v>
      </c>
      <c r="R193" s="415"/>
    </row>
    <row r="194" spans="2:18" ht="19.5" customHeight="1">
      <c r="B194" s="452"/>
      <c r="C194" s="530"/>
      <c r="D194" s="529"/>
      <c r="E194" s="397" t="s">
        <v>149</v>
      </c>
      <c r="F194" s="275"/>
      <c r="G194" s="275"/>
      <c r="H194" s="276"/>
      <c r="I194" s="416">
        <f>SUM(I192:K193)</f>
        <v>0</v>
      </c>
      <c r="J194" s="417"/>
      <c r="K194" s="417"/>
      <c r="L194" s="162" t="s">
        <v>14</v>
      </c>
      <c r="M194" s="418"/>
      <c r="N194" s="418"/>
      <c r="O194" s="157"/>
      <c r="P194" s="163"/>
      <c r="Q194" s="419">
        <f>IF($O$141="","",IF(AND(I194&gt;=$O$141,Q192="適"),"適","否"))</f>
      </c>
      <c r="R194" s="409"/>
    </row>
    <row r="195" spans="2:18" ht="19.5" customHeight="1">
      <c r="B195" s="455">
        <f>IF(N142="","",IF(N142&gt;0,"○",""))</f>
      </c>
      <c r="C195" s="526" t="s">
        <v>151</v>
      </c>
      <c r="D195" s="527"/>
      <c r="E195" s="396" t="s">
        <v>146</v>
      </c>
      <c r="F195" s="264"/>
      <c r="G195" s="264"/>
      <c r="H195" s="265"/>
      <c r="I195" s="383"/>
      <c r="J195" s="384"/>
      <c r="K195" s="384"/>
      <c r="L195" s="56" t="s">
        <v>14</v>
      </c>
      <c r="M195" s="385" t="s">
        <v>142</v>
      </c>
      <c r="N195" s="385"/>
      <c r="O195" s="3"/>
      <c r="P195" s="154" t="s">
        <v>143</v>
      </c>
      <c r="Q195" s="386">
        <f>IF($N$142="","",IF(AND(I195&gt;=$N$142,OR(O195&gt;=1,Q192="適")),"適","否"))</f>
      </c>
      <c r="R195" s="387"/>
    </row>
    <row r="196" spans="2:18" ht="19.5" customHeight="1">
      <c r="B196" s="456"/>
      <c r="C196" s="530"/>
      <c r="D196" s="529"/>
      <c r="E196" s="397" t="s">
        <v>152</v>
      </c>
      <c r="F196" s="275"/>
      <c r="G196" s="275"/>
      <c r="H196" s="276"/>
      <c r="I196" s="398"/>
      <c r="J196" s="420"/>
      <c r="K196" s="420"/>
      <c r="L196" s="61" t="s">
        <v>14</v>
      </c>
      <c r="M196" s="400"/>
      <c r="N196" s="400"/>
      <c r="O196" s="157"/>
      <c r="P196" s="156"/>
      <c r="Q196" s="394">
        <f>IF($N$142="","",IF(I196&gt;=0.1,"適","否"))</f>
      </c>
      <c r="R196" s="395"/>
    </row>
    <row r="197" spans="2:18" ht="19.5" customHeight="1">
      <c r="B197" s="456"/>
      <c r="C197" s="530"/>
      <c r="D197" s="529"/>
      <c r="E197" s="397" t="s">
        <v>149</v>
      </c>
      <c r="F197" s="275"/>
      <c r="G197" s="275"/>
      <c r="H197" s="276"/>
      <c r="I197" s="416"/>
      <c r="J197" s="417"/>
      <c r="K197" s="417"/>
      <c r="L197" s="162"/>
      <c r="M197" s="418"/>
      <c r="N197" s="418"/>
      <c r="O197" s="157"/>
      <c r="P197" s="163"/>
      <c r="Q197" s="421">
        <f>IF($N$142="","",IF(AND(Q194="適",Q195="適",Q196="適"),"適","否"))</f>
      </c>
      <c r="R197" s="422"/>
    </row>
    <row r="198" spans="2:18" ht="19.5" customHeight="1">
      <c r="B198" s="455">
        <f>IF(N143="","",IF(N143&gt;0,"○",""))</f>
      </c>
      <c r="C198" s="526" t="s">
        <v>153</v>
      </c>
      <c r="D198" s="540"/>
      <c r="E198" s="396" t="s">
        <v>146</v>
      </c>
      <c r="F198" s="264"/>
      <c r="G198" s="264"/>
      <c r="H198" s="265"/>
      <c r="I198" s="383"/>
      <c r="J198" s="423"/>
      <c r="K198" s="423"/>
      <c r="L198" s="56" t="s">
        <v>14</v>
      </c>
      <c r="M198" s="385" t="s">
        <v>142</v>
      </c>
      <c r="N198" s="385"/>
      <c r="O198" s="3"/>
      <c r="P198" s="154" t="s">
        <v>143</v>
      </c>
      <c r="Q198" s="544">
        <f>IF($N$143="","",IF(AND(I198&gt;=0.1,I199&gt;=0.1,OR(O198&gt;=1,O199&gt;=1)),"適","否"))</f>
      </c>
      <c r="R198" s="413"/>
    </row>
    <row r="199" spans="2:18" ht="19.5" customHeight="1">
      <c r="B199" s="457"/>
      <c r="C199" s="528"/>
      <c r="D199" s="541"/>
      <c r="E199" s="397" t="s">
        <v>154</v>
      </c>
      <c r="F199" s="275"/>
      <c r="G199" s="275"/>
      <c r="H199" s="276"/>
      <c r="I199" s="398"/>
      <c r="J199" s="424"/>
      <c r="K199" s="424"/>
      <c r="L199" s="61" t="s">
        <v>14</v>
      </c>
      <c r="M199" s="400" t="s">
        <v>142</v>
      </c>
      <c r="N199" s="400"/>
      <c r="O199" s="2"/>
      <c r="P199" s="156" t="s">
        <v>143</v>
      </c>
      <c r="Q199" s="545">
        <f>IF($N$142="","",IF(AND(I199&gt;=1,O199&gt;=1),"適","否"))</f>
      </c>
      <c r="R199" s="546"/>
    </row>
    <row r="200" spans="2:18" ht="19.5" customHeight="1">
      <c r="B200" s="457"/>
      <c r="C200" s="528"/>
      <c r="D200" s="541"/>
      <c r="E200" s="397" t="s">
        <v>155</v>
      </c>
      <c r="F200" s="275"/>
      <c r="G200" s="275"/>
      <c r="H200" s="276"/>
      <c r="I200" s="398"/>
      <c r="J200" s="399"/>
      <c r="K200" s="399"/>
      <c r="L200" s="61" t="s">
        <v>14</v>
      </c>
      <c r="M200" s="400" t="s">
        <v>142</v>
      </c>
      <c r="N200" s="400"/>
      <c r="O200" s="2"/>
      <c r="P200" s="156" t="s">
        <v>143</v>
      </c>
      <c r="Q200" s="394">
        <f>IF($N$167="","",IF(O200&gt;=1,"適","否"))</f>
      </c>
      <c r="R200" s="395"/>
    </row>
    <row r="201" spans="2:18" ht="19.5" customHeight="1">
      <c r="B201" s="457"/>
      <c r="C201" s="528"/>
      <c r="D201" s="541"/>
      <c r="E201" s="397" t="s">
        <v>149</v>
      </c>
      <c r="F201" s="275"/>
      <c r="G201" s="275"/>
      <c r="H201" s="276"/>
      <c r="I201" s="416">
        <f>SUM(I198:K200)</f>
        <v>0</v>
      </c>
      <c r="J201" s="417"/>
      <c r="K201" s="417"/>
      <c r="L201" s="61" t="s">
        <v>14</v>
      </c>
      <c r="M201" s="393"/>
      <c r="N201" s="393"/>
      <c r="O201" s="157"/>
      <c r="P201" s="156"/>
      <c r="Q201" s="419">
        <f>IF($N$143="","",IF(AND(I201&gt;=$N$143,Q198="適",Q200="適"),"適","否"))</f>
      </c>
      <c r="R201" s="409"/>
    </row>
    <row r="202" spans="2:18" ht="19.5" customHeight="1">
      <c r="B202" s="455">
        <f>IF(N144="","",IF(N144&gt;0,"○",""))</f>
      </c>
      <c r="C202" s="526" t="s">
        <v>156</v>
      </c>
      <c r="D202" s="527"/>
      <c r="E202" s="396" t="s">
        <v>146</v>
      </c>
      <c r="F202" s="264"/>
      <c r="G202" s="264"/>
      <c r="H202" s="265"/>
      <c r="I202" s="383"/>
      <c r="J202" s="384"/>
      <c r="K202" s="384"/>
      <c r="L202" s="56" t="s">
        <v>14</v>
      </c>
      <c r="M202" s="385" t="s">
        <v>142</v>
      </c>
      <c r="N202" s="385"/>
      <c r="O202" s="3"/>
      <c r="P202" s="154" t="s">
        <v>143</v>
      </c>
      <c r="Q202" s="544">
        <f>IF($N$144="","",IF(AND(I202&gt;=0.1,I203&gt;=0.1,OR(O202&gt;=1,O203&gt;=1)),"適","否"))</f>
      </c>
      <c r="R202" s="413"/>
    </row>
    <row r="203" spans="2:18" ht="19.5" customHeight="1">
      <c r="B203" s="456"/>
      <c r="C203" s="530"/>
      <c r="D203" s="529"/>
      <c r="E203" s="397" t="s">
        <v>154</v>
      </c>
      <c r="F203" s="275"/>
      <c r="G203" s="275"/>
      <c r="H203" s="276"/>
      <c r="I203" s="398"/>
      <c r="J203" s="399"/>
      <c r="K203" s="399"/>
      <c r="L203" s="61" t="s">
        <v>14</v>
      </c>
      <c r="M203" s="400" t="s">
        <v>142</v>
      </c>
      <c r="N203" s="400"/>
      <c r="O203" s="2"/>
      <c r="P203" s="156" t="s">
        <v>143</v>
      </c>
      <c r="Q203" s="545">
        <f>IF($N$142="","",IF(AND(I203&gt;=1,O203&gt;=1),"適","否"))</f>
      </c>
      <c r="R203" s="546"/>
    </row>
    <row r="204" spans="2:18" ht="19.5" customHeight="1">
      <c r="B204" s="456"/>
      <c r="C204" s="530"/>
      <c r="D204" s="529"/>
      <c r="E204" s="397" t="s">
        <v>149</v>
      </c>
      <c r="F204" s="275"/>
      <c r="G204" s="275"/>
      <c r="H204" s="276"/>
      <c r="I204" s="416">
        <f>SUM(I202:K203)</f>
        <v>0</v>
      </c>
      <c r="J204" s="417"/>
      <c r="K204" s="417"/>
      <c r="L204" s="61" t="s">
        <v>14</v>
      </c>
      <c r="M204" s="393"/>
      <c r="N204" s="393"/>
      <c r="O204" s="157"/>
      <c r="P204" s="156"/>
      <c r="Q204" s="421">
        <f>IF($N$144="","",IF(AND(I204&gt;=$N$144,Q202="適"),"適","否"))</f>
      </c>
      <c r="R204" s="422"/>
    </row>
    <row r="205" spans="2:18" ht="19.5" customHeight="1">
      <c r="B205" s="455">
        <f>IF(N145="","",IF(N145&gt;0,"○",""))</f>
      </c>
      <c r="C205" s="526" t="s">
        <v>157</v>
      </c>
      <c r="D205" s="527"/>
      <c r="E205" s="396" t="s">
        <v>146</v>
      </c>
      <c r="F205" s="264"/>
      <c r="G205" s="264"/>
      <c r="H205" s="265"/>
      <c r="I205" s="383"/>
      <c r="J205" s="384"/>
      <c r="K205" s="384"/>
      <c r="L205" s="56" t="s">
        <v>14</v>
      </c>
      <c r="M205" s="385" t="s">
        <v>142</v>
      </c>
      <c r="N205" s="385"/>
      <c r="O205" s="3"/>
      <c r="P205" s="154" t="s">
        <v>143</v>
      </c>
      <c r="Q205" s="544">
        <f>IF($N$145="","",IF(AND(I205&gt;=0.1,I206&gt;=0.1,OR(O205&gt;=1,O206&gt;=1)),"適","否"))</f>
      </c>
      <c r="R205" s="413"/>
    </row>
    <row r="206" spans="2:18" ht="19.5" customHeight="1">
      <c r="B206" s="457"/>
      <c r="C206" s="530"/>
      <c r="D206" s="529"/>
      <c r="E206" s="397" t="s">
        <v>154</v>
      </c>
      <c r="F206" s="275"/>
      <c r="G206" s="275"/>
      <c r="H206" s="276"/>
      <c r="I206" s="398"/>
      <c r="J206" s="399"/>
      <c r="K206" s="399"/>
      <c r="L206" s="61" t="s">
        <v>14</v>
      </c>
      <c r="M206" s="400" t="s">
        <v>142</v>
      </c>
      <c r="N206" s="400"/>
      <c r="O206" s="2"/>
      <c r="P206" s="156" t="s">
        <v>143</v>
      </c>
      <c r="Q206" s="545">
        <f>IF($N$142="","",IF(AND(I206&gt;=1,O206&gt;=1),"適","否"))</f>
      </c>
      <c r="R206" s="546"/>
    </row>
    <row r="207" spans="2:18" ht="19.5" customHeight="1">
      <c r="B207" s="457"/>
      <c r="C207" s="530"/>
      <c r="D207" s="529"/>
      <c r="E207" s="397" t="s">
        <v>149</v>
      </c>
      <c r="F207" s="275"/>
      <c r="G207" s="275"/>
      <c r="H207" s="276"/>
      <c r="I207" s="416">
        <f>SUM(I205:K206)</f>
        <v>0</v>
      </c>
      <c r="J207" s="417"/>
      <c r="K207" s="417"/>
      <c r="L207" s="61" t="s">
        <v>14</v>
      </c>
      <c r="M207" s="393"/>
      <c r="N207" s="393"/>
      <c r="O207" s="157"/>
      <c r="P207" s="156"/>
      <c r="Q207" s="421">
        <f>IF($N$145="","",IF(AND(I207&gt;=$N$145,Q205="適"),"適","否"))</f>
      </c>
      <c r="R207" s="422"/>
    </row>
    <row r="208" spans="2:18" ht="19.5" customHeight="1">
      <c r="B208" s="458">
        <f>IF(N146="","",IF(N146&gt;0,"○",""))</f>
      </c>
      <c r="C208" s="526" t="s">
        <v>158</v>
      </c>
      <c r="D208" s="536"/>
      <c r="E208" s="396" t="s">
        <v>159</v>
      </c>
      <c r="F208" s="264"/>
      <c r="G208" s="264"/>
      <c r="H208" s="265"/>
      <c r="I208" s="383"/>
      <c r="J208" s="384"/>
      <c r="K208" s="384"/>
      <c r="L208" s="56" t="s">
        <v>14</v>
      </c>
      <c r="M208" s="385"/>
      <c r="N208" s="385"/>
      <c r="O208" s="164"/>
      <c r="P208" s="154"/>
      <c r="Q208" s="380">
        <f>IF(AND($N$146="",$N$148=""),"",IF(I208&gt;=0.1,"適","否"))</f>
      </c>
      <c r="R208" s="387"/>
    </row>
    <row r="209" spans="2:18" ht="19.5" customHeight="1">
      <c r="B209" s="459"/>
      <c r="C209" s="528"/>
      <c r="D209" s="537"/>
      <c r="E209" s="397" t="s">
        <v>145</v>
      </c>
      <c r="F209" s="275"/>
      <c r="G209" s="275"/>
      <c r="H209" s="276"/>
      <c r="I209" s="398"/>
      <c r="J209" s="399"/>
      <c r="K209" s="399"/>
      <c r="L209" s="61" t="s">
        <v>14</v>
      </c>
      <c r="M209" s="425"/>
      <c r="N209" s="425"/>
      <c r="O209" s="157"/>
      <c r="P209" s="163"/>
      <c r="Q209" s="426">
        <f>IF(AND($N$146="",$N$148=""),"",IF(I209&gt;=0.1,"適","否"))</f>
      </c>
      <c r="R209" s="402"/>
    </row>
    <row r="210" spans="2:18" ht="19.5" customHeight="1">
      <c r="B210" s="459"/>
      <c r="C210" s="528"/>
      <c r="D210" s="537"/>
      <c r="E210" s="397" t="s">
        <v>147</v>
      </c>
      <c r="F210" s="275"/>
      <c r="G210" s="275"/>
      <c r="H210" s="276"/>
      <c r="I210" s="398"/>
      <c r="J210" s="399"/>
      <c r="K210" s="399"/>
      <c r="L210" s="61" t="s">
        <v>14</v>
      </c>
      <c r="M210" s="400"/>
      <c r="N210" s="400"/>
      <c r="O210" s="157"/>
      <c r="P210" s="156"/>
      <c r="Q210" s="397" t="s">
        <v>148</v>
      </c>
      <c r="R210" s="427"/>
    </row>
    <row r="211" spans="2:18" ht="19.5" customHeight="1">
      <c r="B211" s="459"/>
      <c r="C211" s="528"/>
      <c r="D211" s="537"/>
      <c r="E211" s="397" t="s">
        <v>146</v>
      </c>
      <c r="F211" s="275"/>
      <c r="G211" s="275"/>
      <c r="H211" s="276"/>
      <c r="I211" s="398"/>
      <c r="J211" s="399"/>
      <c r="K211" s="399"/>
      <c r="L211" s="61" t="s">
        <v>14</v>
      </c>
      <c r="M211" s="400" t="s">
        <v>142</v>
      </c>
      <c r="N211" s="400"/>
      <c r="O211" s="2"/>
      <c r="P211" s="155" t="s">
        <v>143</v>
      </c>
      <c r="Q211" s="426">
        <f>IF(AND($N$146="",$N$148=""),"",IF(AND(I211&gt;=0.1,O211&gt;=1),"適","否"))</f>
      </c>
      <c r="R211" s="402"/>
    </row>
    <row r="212" spans="2:18" ht="19.5" customHeight="1">
      <c r="B212" s="460"/>
      <c r="C212" s="538"/>
      <c r="D212" s="539"/>
      <c r="E212" s="403" t="s">
        <v>149</v>
      </c>
      <c r="F212" s="404"/>
      <c r="G212" s="404"/>
      <c r="H212" s="405"/>
      <c r="I212" s="406">
        <f>SUM(I209:K211)</f>
        <v>0</v>
      </c>
      <c r="J212" s="407"/>
      <c r="K212" s="407"/>
      <c r="L212" s="158" t="s">
        <v>14</v>
      </c>
      <c r="M212" s="393"/>
      <c r="N212" s="393"/>
      <c r="O212" s="159"/>
      <c r="P212" s="160"/>
      <c r="Q212" s="419">
        <f>IF(AND($N$146="",$N$148=""),"",IF(AND(OR(I212&gt;=$N$146,I212&gt;=$N$148),Q208="適",Q209="適",Q211="適"),"適","否"))</f>
      </c>
      <c r="R212" s="409"/>
    </row>
    <row r="213" spans="2:18" ht="19.5" customHeight="1">
      <c r="B213" s="455">
        <f>IF(N150="","",IF(N150&gt;0,"○",""))</f>
      </c>
      <c r="C213" s="526" t="s">
        <v>160</v>
      </c>
      <c r="D213" s="540"/>
      <c r="E213" s="396" t="s">
        <v>159</v>
      </c>
      <c r="F213" s="264"/>
      <c r="G213" s="264"/>
      <c r="H213" s="265"/>
      <c r="I213" s="383"/>
      <c r="J213" s="384"/>
      <c r="K213" s="384"/>
      <c r="L213" s="56" t="s">
        <v>14</v>
      </c>
      <c r="M213" s="428"/>
      <c r="N213" s="428"/>
      <c r="O213" s="164"/>
      <c r="P213" s="165"/>
      <c r="Q213" s="380">
        <f>IF(AND($N$150="",$N$152=""),"",IF(I213&gt;=0.1,"適","否"))</f>
      </c>
      <c r="R213" s="387"/>
    </row>
    <row r="214" spans="2:18" ht="19.5" customHeight="1">
      <c r="B214" s="457"/>
      <c r="C214" s="528"/>
      <c r="D214" s="541"/>
      <c r="E214" s="397" t="s">
        <v>145</v>
      </c>
      <c r="F214" s="275"/>
      <c r="G214" s="275"/>
      <c r="H214" s="276"/>
      <c r="I214" s="398"/>
      <c r="J214" s="399"/>
      <c r="K214" s="399"/>
      <c r="L214" s="61" t="s">
        <v>14</v>
      </c>
      <c r="M214" s="425"/>
      <c r="N214" s="425"/>
      <c r="O214" s="157"/>
      <c r="P214" s="163"/>
      <c r="Q214" s="426">
        <f>IF(AND($N$150="",$N$152=""),"",IF(I214&gt;=0.1,"適","否"))</f>
      </c>
      <c r="R214" s="402"/>
    </row>
    <row r="215" spans="2:18" ht="19.5" customHeight="1">
      <c r="B215" s="457"/>
      <c r="C215" s="528"/>
      <c r="D215" s="541"/>
      <c r="E215" s="397" t="s">
        <v>147</v>
      </c>
      <c r="F215" s="275"/>
      <c r="G215" s="275"/>
      <c r="H215" s="276"/>
      <c r="I215" s="398"/>
      <c r="J215" s="399"/>
      <c r="K215" s="399"/>
      <c r="L215" s="61" t="s">
        <v>14</v>
      </c>
      <c r="M215" s="425"/>
      <c r="N215" s="425"/>
      <c r="O215" s="157"/>
      <c r="P215" s="163"/>
      <c r="Q215" s="397" t="s">
        <v>148</v>
      </c>
      <c r="R215" s="427"/>
    </row>
    <row r="216" spans="2:18" ht="19.5" customHeight="1">
      <c r="B216" s="457"/>
      <c r="C216" s="528"/>
      <c r="D216" s="541"/>
      <c r="E216" s="397" t="s">
        <v>146</v>
      </c>
      <c r="F216" s="275"/>
      <c r="G216" s="275"/>
      <c r="H216" s="276"/>
      <c r="I216" s="391"/>
      <c r="J216" s="392"/>
      <c r="K216" s="392"/>
      <c r="L216" s="68"/>
      <c r="M216" s="400" t="s">
        <v>142</v>
      </c>
      <c r="N216" s="400"/>
      <c r="O216" s="2"/>
      <c r="P216" s="156" t="s">
        <v>143</v>
      </c>
      <c r="Q216" s="426">
        <f>IF(AND($N$150="",$N$152=""),"",IF(AND(I216&gt;=0.1,O216&gt;=1),"適","否"))</f>
      </c>
      <c r="R216" s="402"/>
    </row>
    <row r="217" spans="2:18" ht="19.5" customHeight="1">
      <c r="B217" s="461"/>
      <c r="C217" s="542"/>
      <c r="D217" s="543"/>
      <c r="E217" s="403" t="s">
        <v>149</v>
      </c>
      <c r="F217" s="404"/>
      <c r="G217" s="404"/>
      <c r="H217" s="405"/>
      <c r="I217" s="406">
        <f>SUM(I214:K216)</f>
        <v>0</v>
      </c>
      <c r="J217" s="407"/>
      <c r="K217" s="407"/>
      <c r="L217" s="158" t="s">
        <v>14</v>
      </c>
      <c r="M217" s="393"/>
      <c r="N217" s="393"/>
      <c r="O217" s="159"/>
      <c r="P217" s="160"/>
      <c r="Q217" s="419">
        <f>IF(AND($N$150="",$N$152=""),"",IF(AND(OR(I217&gt;=$N$150,I217&gt;=$N$152),Q213="適",Q214="適",Q216="適"),"適","否"))</f>
      </c>
      <c r="R217" s="409"/>
    </row>
    <row r="218" spans="2:3" ht="15.75" customHeight="1">
      <c r="B218" s="75" t="s">
        <v>28</v>
      </c>
      <c r="C218" s="75" t="s">
        <v>161</v>
      </c>
    </row>
    <row r="219" spans="2:3" ht="15.75" customHeight="1">
      <c r="B219" s="75"/>
      <c r="C219" s="75" t="s">
        <v>162</v>
      </c>
    </row>
    <row r="220" spans="2:3" ht="15.75" customHeight="1">
      <c r="B220" s="75"/>
      <c r="C220" s="75" t="s">
        <v>163</v>
      </c>
    </row>
    <row r="221" ht="15.75" customHeight="1">
      <c r="C221" s="75" t="s">
        <v>164</v>
      </c>
    </row>
    <row r="222" ht="15.75" customHeight="1">
      <c r="C222" s="75" t="s">
        <v>165</v>
      </c>
    </row>
    <row r="223" ht="15.75" customHeight="1">
      <c r="C223" s="75"/>
    </row>
    <row r="225" spans="1:15" ht="15.75" customHeight="1">
      <c r="A225" s="45" t="s">
        <v>126</v>
      </c>
      <c r="O225" s="82"/>
    </row>
    <row r="226" spans="2:10" ht="21" customHeight="1">
      <c r="B226" s="173" t="s">
        <v>12</v>
      </c>
      <c r="C226" s="174"/>
      <c r="D226" s="176"/>
      <c r="E226" s="429" t="s">
        <v>166</v>
      </c>
      <c r="F226" s="373"/>
      <c r="G226" s="373"/>
      <c r="H226" s="176"/>
      <c r="I226" s="173" t="s">
        <v>167</v>
      </c>
      <c r="J226" s="176"/>
    </row>
    <row r="227" spans="2:10" ht="21" customHeight="1">
      <c r="B227" s="430" t="s">
        <v>26</v>
      </c>
      <c r="C227" s="431"/>
      <c r="D227" s="432"/>
      <c r="E227" s="433"/>
      <c r="F227" s="434"/>
      <c r="G227" s="434"/>
      <c r="H227" s="59" t="s">
        <v>14</v>
      </c>
      <c r="I227" s="435">
        <f>IF(E227="","",IF(AND(E227="宿直1人以上",K172="宿直１"),"適",IF(E227="宿直1人以上","否",IF(OR(E227&gt;=K172,E227&gt;=K173),"適","否"))))</f>
      </c>
      <c r="J227" s="436"/>
    </row>
    <row r="228" spans="2:10" ht="21" customHeight="1">
      <c r="B228" s="437" t="s">
        <v>63</v>
      </c>
      <c r="C228" s="438"/>
      <c r="D228" s="379"/>
      <c r="E228" s="439"/>
      <c r="F228" s="440"/>
      <c r="G228" s="440"/>
      <c r="H228" s="64" t="s">
        <v>14</v>
      </c>
      <c r="I228" s="441">
        <f>IF(E228="","",IF(AND(E228="宿直1人以上",K174="宿直１"),"適",IF(E228="宿直1人以上","否",IF(OR(E228&gt;=K174,E228&gt;=K175),"適","否"))))</f>
      </c>
      <c r="J228" s="442"/>
    </row>
    <row r="229" spans="2:3" ht="15.75" customHeight="1">
      <c r="B229" s="166" t="s">
        <v>28</v>
      </c>
      <c r="C229" s="111" t="s">
        <v>168</v>
      </c>
    </row>
    <row r="230" ht="15.75" customHeight="1">
      <c r="C230" s="167"/>
    </row>
    <row r="231" ht="15.75" customHeight="1">
      <c r="B231" s="75" t="s">
        <v>169</v>
      </c>
    </row>
    <row r="233" ht="15.75" customHeight="1">
      <c r="B233" s="45" t="s">
        <v>170</v>
      </c>
    </row>
    <row r="234" ht="15.75" customHeight="1">
      <c r="B234" s="45" t="s">
        <v>171</v>
      </c>
    </row>
    <row r="235" ht="15.75" customHeight="1">
      <c r="B235" s="45" t="s">
        <v>172</v>
      </c>
    </row>
    <row r="236" ht="15.75" customHeight="1">
      <c r="B236" s="45" t="s">
        <v>173</v>
      </c>
    </row>
    <row r="237" ht="15.75" customHeight="1">
      <c r="B237" s="45" t="s">
        <v>174</v>
      </c>
    </row>
    <row r="238" ht="15.75" customHeight="1">
      <c r="B238" s="45" t="s">
        <v>175</v>
      </c>
    </row>
    <row r="239" ht="15.75" customHeight="1">
      <c r="B239" s="45" t="s">
        <v>176</v>
      </c>
    </row>
    <row r="240" ht="15.75" customHeight="1">
      <c r="B240" s="45" t="s">
        <v>177</v>
      </c>
    </row>
    <row r="241" ht="15.75" customHeight="1">
      <c r="B241" s="45" t="s">
        <v>178</v>
      </c>
    </row>
    <row r="242" ht="15.75" customHeight="1">
      <c r="B242" s="45" t="s">
        <v>179</v>
      </c>
    </row>
    <row r="243" ht="15.75" customHeight="1">
      <c r="B243" s="45" t="s">
        <v>180</v>
      </c>
    </row>
    <row r="244" ht="15.75" customHeight="1">
      <c r="B244" s="45" t="s">
        <v>181</v>
      </c>
    </row>
    <row r="245" ht="15.75" customHeight="1">
      <c r="B245" s="45" t="s">
        <v>182</v>
      </c>
    </row>
    <row r="246" ht="15.75" customHeight="1">
      <c r="B246" s="45" t="s">
        <v>183</v>
      </c>
    </row>
    <row r="247" ht="15.75" customHeight="1">
      <c r="B247" s="45" t="s">
        <v>184</v>
      </c>
    </row>
    <row r="248" ht="15.75" customHeight="1">
      <c r="B248" s="45" t="s">
        <v>185</v>
      </c>
    </row>
    <row r="249" ht="15.75" customHeight="1">
      <c r="B249" s="45" t="s">
        <v>186</v>
      </c>
    </row>
    <row r="250" ht="15.75" customHeight="1">
      <c r="B250" s="45" t="s">
        <v>187</v>
      </c>
    </row>
    <row r="251" ht="15.75" customHeight="1">
      <c r="B251" s="45" t="s">
        <v>188</v>
      </c>
    </row>
    <row r="252" ht="15.75" customHeight="1">
      <c r="B252" s="45" t="s">
        <v>189</v>
      </c>
    </row>
    <row r="253" ht="15.75" customHeight="1">
      <c r="B253" s="45" t="s">
        <v>190</v>
      </c>
    </row>
    <row r="254" ht="15.75" customHeight="1">
      <c r="B254" s="45" t="s">
        <v>191</v>
      </c>
    </row>
    <row r="255" ht="15.75" customHeight="1">
      <c r="B255" s="45" t="s">
        <v>192</v>
      </c>
    </row>
    <row r="256" ht="15.75" customHeight="1">
      <c r="B256" s="45" t="s">
        <v>193</v>
      </c>
    </row>
    <row r="257" ht="15.75" customHeight="1">
      <c r="B257" s="45" t="s">
        <v>194</v>
      </c>
    </row>
    <row r="258" ht="15.75" customHeight="1">
      <c r="B258" s="45" t="s">
        <v>195</v>
      </c>
    </row>
    <row r="259" ht="15.75" customHeight="1">
      <c r="B259" s="45" t="s">
        <v>196</v>
      </c>
    </row>
    <row r="260" ht="15.75" customHeight="1">
      <c r="B260" s="45" t="s">
        <v>197</v>
      </c>
    </row>
    <row r="261" ht="15.75" customHeight="1">
      <c r="B261" s="45" t="s">
        <v>198</v>
      </c>
    </row>
    <row r="262" ht="15.75" customHeight="1">
      <c r="B262" s="45" t="s">
        <v>199</v>
      </c>
    </row>
    <row r="263" ht="15.75" customHeight="1">
      <c r="B263" s="45" t="s">
        <v>200</v>
      </c>
    </row>
    <row r="264" ht="15.75" customHeight="1">
      <c r="B264" s="45" t="s">
        <v>201</v>
      </c>
    </row>
    <row r="265" ht="15.75" customHeight="1">
      <c r="B265" s="45" t="s">
        <v>202</v>
      </c>
    </row>
    <row r="266" ht="15.75" customHeight="1">
      <c r="B266" s="45" t="s">
        <v>203</v>
      </c>
    </row>
    <row r="267" ht="15.75" customHeight="1">
      <c r="B267" s="45" t="s">
        <v>204</v>
      </c>
    </row>
    <row r="268" ht="15.75" customHeight="1">
      <c r="B268" s="45" t="s">
        <v>205</v>
      </c>
    </row>
    <row r="269" ht="15.75" customHeight="1">
      <c r="B269" s="45" t="s">
        <v>206</v>
      </c>
    </row>
    <row r="270" ht="15.75" customHeight="1">
      <c r="B270" s="45" t="s">
        <v>207</v>
      </c>
    </row>
    <row r="271" ht="15.75" customHeight="1">
      <c r="B271" s="45" t="s">
        <v>208</v>
      </c>
    </row>
    <row r="272" ht="15.75" customHeight="1">
      <c r="B272" s="45" t="s">
        <v>209</v>
      </c>
    </row>
    <row r="273" ht="15.75" customHeight="1">
      <c r="B273" s="45" t="s">
        <v>210</v>
      </c>
    </row>
    <row r="274" ht="15.75" customHeight="1">
      <c r="B274" s="45" t="s">
        <v>211</v>
      </c>
    </row>
    <row r="275" ht="15.75" customHeight="1">
      <c r="B275" s="45" t="s">
        <v>212</v>
      </c>
    </row>
    <row r="276" ht="15.75" customHeight="1">
      <c r="B276" s="45" t="s">
        <v>213</v>
      </c>
    </row>
    <row r="277" ht="15.75" customHeight="1">
      <c r="B277" s="45" t="s">
        <v>214</v>
      </c>
    </row>
    <row r="278" ht="15.75" customHeight="1">
      <c r="B278" s="45" t="s">
        <v>215</v>
      </c>
    </row>
    <row r="279" ht="15.75" customHeight="1">
      <c r="B279" s="45" t="s">
        <v>216</v>
      </c>
    </row>
    <row r="280" ht="15.75" customHeight="1">
      <c r="B280" s="45" t="s">
        <v>217</v>
      </c>
    </row>
    <row r="281" ht="15.75" customHeight="1">
      <c r="B281" s="45" t="s">
        <v>218</v>
      </c>
    </row>
    <row r="282" ht="15.75" customHeight="1">
      <c r="B282" s="45" t="s">
        <v>219</v>
      </c>
    </row>
    <row r="283" ht="15.75" customHeight="1">
      <c r="B283" s="45" t="s">
        <v>220</v>
      </c>
    </row>
    <row r="284" ht="15.75" customHeight="1">
      <c r="B284" s="45" t="s">
        <v>221</v>
      </c>
    </row>
    <row r="285" ht="15.75" customHeight="1">
      <c r="B285" s="45" t="s">
        <v>222</v>
      </c>
    </row>
    <row r="286" ht="15.75" customHeight="1">
      <c r="B286" s="45" t="s">
        <v>223</v>
      </c>
    </row>
    <row r="287" ht="15.75" customHeight="1">
      <c r="B287" s="45" t="s">
        <v>224</v>
      </c>
    </row>
  </sheetData>
  <sheetProtection/>
  <protectedRanges>
    <protectedRange sqref="E76:P78 E80:P84 E86:P88 K146 K148 K150 K152" name="範囲2"/>
    <protectedRange sqref="P2 R2 T2 A65536:IV65536 P5:P9 E68:P68 S16:S17 E35:P37 E39:P41 E43:P46 E48:P50 E52:P54 E56:P57 E59:P60 E62:P63 E65:P66 Q16:Q17 K16:L26 B16:B26" name="範囲1"/>
    <protectedRange sqref="I186:K190 O186:O190 O213:O216 I192:K193 O192:O193 I208:K211 I195:K196 O195:O196 O208:O211 I198:K200 O198:O200 E227:G228 I202:K203 O202:O203 I213:K216 I205:K206 O205:O206" name="範囲3"/>
  </protectedRanges>
  <mergeCells count="401">
    <mergeCell ref="C208:D212"/>
    <mergeCell ref="C213:D217"/>
    <mergeCell ref="C198:D201"/>
    <mergeCell ref="Q198:R199"/>
    <mergeCell ref="Q202:R203"/>
    <mergeCell ref="C202:D204"/>
    <mergeCell ref="Q205:R206"/>
    <mergeCell ref="C205:D207"/>
    <mergeCell ref="E216:H216"/>
    <mergeCell ref="I216:K216"/>
    <mergeCell ref="C172:D173"/>
    <mergeCell ref="C174:D175"/>
    <mergeCell ref="E184:H185"/>
    <mergeCell ref="C192:D194"/>
    <mergeCell ref="C188:D191"/>
    <mergeCell ref="C195:D197"/>
    <mergeCell ref="E196:H196"/>
    <mergeCell ref="E194:H194"/>
    <mergeCell ref="E192:H192"/>
    <mergeCell ref="E190:H190"/>
    <mergeCell ref="S82:T87"/>
    <mergeCell ref="B86:C87"/>
    <mergeCell ref="N150:Q151"/>
    <mergeCell ref="N148:Q149"/>
    <mergeCell ref="R150:S153"/>
    <mergeCell ref="R146:S149"/>
    <mergeCell ref="N146:Q147"/>
    <mergeCell ref="N152:Q153"/>
    <mergeCell ref="M146:M147"/>
    <mergeCell ref="M148:M149"/>
    <mergeCell ref="S56:T61"/>
    <mergeCell ref="B59:C60"/>
    <mergeCell ref="S62:T67"/>
    <mergeCell ref="B65:C66"/>
    <mergeCell ref="S76:T81"/>
    <mergeCell ref="B80:C81"/>
    <mergeCell ref="C78:D78"/>
    <mergeCell ref="C79:D79"/>
    <mergeCell ref="Q79:R79"/>
    <mergeCell ref="Q80:R80"/>
    <mergeCell ref="M150:M151"/>
    <mergeCell ref="M152:M153"/>
    <mergeCell ref="O16:P17"/>
    <mergeCell ref="S35:T38"/>
    <mergeCell ref="S39:T42"/>
    <mergeCell ref="S48:T51"/>
    <mergeCell ref="S44:T47"/>
    <mergeCell ref="S52:T55"/>
    <mergeCell ref="S88:T88"/>
    <mergeCell ref="Q78:R78"/>
    <mergeCell ref="C146:C149"/>
    <mergeCell ref="C150:C153"/>
    <mergeCell ref="D146:D147"/>
    <mergeCell ref="D148:D149"/>
    <mergeCell ref="D150:D151"/>
    <mergeCell ref="D152:D153"/>
    <mergeCell ref="B195:B197"/>
    <mergeCell ref="B198:B201"/>
    <mergeCell ref="B202:B204"/>
    <mergeCell ref="B205:B207"/>
    <mergeCell ref="B208:B212"/>
    <mergeCell ref="B213:B217"/>
    <mergeCell ref="B228:D228"/>
    <mergeCell ref="E228:G228"/>
    <mergeCell ref="I228:J228"/>
    <mergeCell ref="B56:B58"/>
    <mergeCell ref="B62:B64"/>
    <mergeCell ref="B76:B79"/>
    <mergeCell ref="B82:B85"/>
    <mergeCell ref="B186:B187"/>
    <mergeCell ref="B188:B191"/>
    <mergeCell ref="B192:B194"/>
    <mergeCell ref="B226:D226"/>
    <mergeCell ref="E226:H226"/>
    <mergeCell ref="I226:J226"/>
    <mergeCell ref="B227:D227"/>
    <mergeCell ref="E227:G227"/>
    <mergeCell ref="I227:J227"/>
    <mergeCell ref="M216:N216"/>
    <mergeCell ref="Q216:R216"/>
    <mergeCell ref="E217:H217"/>
    <mergeCell ref="I217:K217"/>
    <mergeCell ref="M217:N217"/>
    <mergeCell ref="Q217:R217"/>
    <mergeCell ref="E214:H214"/>
    <mergeCell ref="I214:K214"/>
    <mergeCell ref="M214:N214"/>
    <mergeCell ref="Q214:R214"/>
    <mergeCell ref="E215:H215"/>
    <mergeCell ref="I215:K215"/>
    <mergeCell ref="M215:N215"/>
    <mergeCell ref="Q215:R215"/>
    <mergeCell ref="E212:H212"/>
    <mergeCell ref="I212:K212"/>
    <mergeCell ref="M212:N212"/>
    <mergeCell ref="Q212:R212"/>
    <mergeCell ref="E213:H213"/>
    <mergeCell ref="I213:K213"/>
    <mergeCell ref="M213:N213"/>
    <mergeCell ref="Q213:R213"/>
    <mergeCell ref="E210:H210"/>
    <mergeCell ref="I210:K210"/>
    <mergeCell ref="M210:N210"/>
    <mergeCell ref="Q210:R210"/>
    <mergeCell ref="E211:H211"/>
    <mergeCell ref="I211:K211"/>
    <mergeCell ref="M211:N211"/>
    <mergeCell ref="Q211:R211"/>
    <mergeCell ref="Q207:R207"/>
    <mergeCell ref="E208:H208"/>
    <mergeCell ref="I208:K208"/>
    <mergeCell ref="M208:N208"/>
    <mergeCell ref="Q208:R208"/>
    <mergeCell ref="E209:H209"/>
    <mergeCell ref="I209:K209"/>
    <mergeCell ref="M209:N209"/>
    <mergeCell ref="Q209:R209"/>
    <mergeCell ref="E206:H206"/>
    <mergeCell ref="I206:K206"/>
    <mergeCell ref="M206:N206"/>
    <mergeCell ref="E207:H207"/>
    <mergeCell ref="I207:K207"/>
    <mergeCell ref="M207:N207"/>
    <mergeCell ref="E204:H204"/>
    <mergeCell ref="I204:K204"/>
    <mergeCell ref="M204:N204"/>
    <mergeCell ref="Q204:R204"/>
    <mergeCell ref="E205:H205"/>
    <mergeCell ref="I205:K205"/>
    <mergeCell ref="M205:N205"/>
    <mergeCell ref="E202:H202"/>
    <mergeCell ref="I202:K202"/>
    <mergeCell ref="M202:N202"/>
    <mergeCell ref="E203:H203"/>
    <mergeCell ref="I203:K203"/>
    <mergeCell ref="M203:N203"/>
    <mergeCell ref="E200:H200"/>
    <mergeCell ref="I200:K200"/>
    <mergeCell ref="M200:N200"/>
    <mergeCell ref="Q200:R200"/>
    <mergeCell ref="E201:H201"/>
    <mergeCell ref="I201:K201"/>
    <mergeCell ref="M201:N201"/>
    <mergeCell ref="Q201:R201"/>
    <mergeCell ref="E198:H198"/>
    <mergeCell ref="I198:K198"/>
    <mergeCell ref="M198:N198"/>
    <mergeCell ref="E199:H199"/>
    <mergeCell ref="I199:K199"/>
    <mergeCell ref="M199:N199"/>
    <mergeCell ref="I196:K196"/>
    <mergeCell ref="M196:N196"/>
    <mergeCell ref="Q196:R196"/>
    <mergeCell ref="E197:H197"/>
    <mergeCell ref="I197:K197"/>
    <mergeCell ref="M197:N197"/>
    <mergeCell ref="Q197:R197"/>
    <mergeCell ref="I194:K194"/>
    <mergeCell ref="M194:N194"/>
    <mergeCell ref="Q194:R194"/>
    <mergeCell ref="E195:H195"/>
    <mergeCell ref="I195:K195"/>
    <mergeCell ref="M195:N195"/>
    <mergeCell ref="Q195:R195"/>
    <mergeCell ref="I192:K192"/>
    <mergeCell ref="M192:N192"/>
    <mergeCell ref="Q192:R192"/>
    <mergeCell ref="E193:H193"/>
    <mergeCell ref="I193:K193"/>
    <mergeCell ref="M193:N193"/>
    <mergeCell ref="Q193:R193"/>
    <mergeCell ref="I190:K190"/>
    <mergeCell ref="M190:N190"/>
    <mergeCell ref="Q190:R190"/>
    <mergeCell ref="E191:H191"/>
    <mergeCell ref="I191:K191"/>
    <mergeCell ref="M191:N191"/>
    <mergeCell ref="Q191:R191"/>
    <mergeCell ref="E188:H188"/>
    <mergeCell ref="I188:K188"/>
    <mergeCell ref="M188:N188"/>
    <mergeCell ref="Q188:R188"/>
    <mergeCell ref="E189:H189"/>
    <mergeCell ref="I189:K189"/>
    <mergeCell ref="M189:N189"/>
    <mergeCell ref="Q189:R189"/>
    <mergeCell ref="C186:H186"/>
    <mergeCell ref="I186:K186"/>
    <mergeCell ref="M186:N186"/>
    <mergeCell ref="Q186:R186"/>
    <mergeCell ref="C187:H187"/>
    <mergeCell ref="I187:K187"/>
    <mergeCell ref="M187:N187"/>
    <mergeCell ref="Q187:R187"/>
    <mergeCell ref="C184:D184"/>
    <mergeCell ref="I184:P184"/>
    <mergeCell ref="Q184:R184"/>
    <mergeCell ref="C185:D185"/>
    <mergeCell ref="I185:P185"/>
    <mergeCell ref="Q185:R185"/>
    <mergeCell ref="E174:G174"/>
    <mergeCell ref="H174:J174"/>
    <mergeCell ref="K174:N174"/>
    <mergeCell ref="E175:F175"/>
    <mergeCell ref="H175:J175"/>
    <mergeCell ref="K175:N175"/>
    <mergeCell ref="E172:G172"/>
    <mergeCell ref="H172:J172"/>
    <mergeCell ref="K172:N172"/>
    <mergeCell ref="E173:F173"/>
    <mergeCell ref="H173:J173"/>
    <mergeCell ref="K173:N173"/>
    <mergeCell ref="C167:F167"/>
    <mergeCell ref="G167:I167"/>
    <mergeCell ref="K167:L167"/>
    <mergeCell ref="N167:Q167"/>
    <mergeCell ref="C171:F171"/>
    <mergeCell ref="H171:J171"/>
    <mergeCell ref="K171:N171"/>
    <mergeCell ref="C154:F154"/>
    <mergeCell ref="G154:I154"/>
    <mergeCell ref="K154:L154"/>
    <mergeCell ref="N154:Q154"/>
    <mergeCell ref="C166:F166"/>
    <mergeCell ref="G166:I166"/>
    <mergeCell ref="K166:L166"/>
    <mergeCell ref="N166:Q166"/>
    <mergeCell ref="E152:F152"/>
    <mergeCell ref="G152:I152"/>
    <mergeCell ref="K152:L152"/>
    <mergeCell ref="E153:F153"/>
    <mergeCell ref="G153:I153"/>
    <mergeCell ref="K153:L153"/>
    <mergeCell ref="E150:F150"/>
    <mergeCell ref="G150:I150"/>
    <mergeCell ref="K150:L150"/>
    <mergeCell ref="E151:F151"/>
    <mergeCell ref="G151:I151"/>
    <mergeCell ref="K151:L151"/>
    <mergeCell ref="E148:F148"/>
    <mergeCell ref="G148:I148"/>
    <mergeCell ref="K148:L148"/>
    <mergeCell ref="E149:F149"/>
    <mergeCell ref="G149:I149"/>
    <mergeCell ref="K149:L149"/>
    <mergeCell ref="E146:F146"/>
    <mergeCell ref="G146:I146"/>
    <mergeCell ref="K146:L146"/>
    <mergeCell ref="E147:F147"/>
    <mergeCell ref="G147:I147"/>
    <mergeCell ref="K147:L147"/>
    <mergeCell ref="C144:F144"/>
    <mergeCell ref="G144:I144"/>
    <mergeCell ref="K144:L144"/>
    <mergeCell ref="N144:Q144"/>
    <mergeCell ref="R144:S144"/>
    <mergeCell ref="C145:F145"/>
    <mergeCell ref="G145:I145"/>
    <mergeCell ref="K145:L145"/>
    <mergeCell ref="N145:Q145"/>
    <mergeCell ref="R145:S145"/>
    <mergeCell ref="C142:F142"/>
    <mergeCell ref="G142:I142"/>
    <mergeCell ref="K142:L142"/>
    <mergeCell ref="N142:Q142"/>
    <mergeCell ref="R142:S142"/>
    <mergeCell ref="C143:F143"/>
    <mergeCell ref="G143:I143"/>
    <mergeCell ref="K143:L143"/>
    <mergeCell ref="N143:Q143"/>
    <mergeCell ref="R143:S143"/>
    <mergeCell ref="K140:L140"/>
    <mergeCell ref="O140:Q140"/>
    <mergeCell ref="R140:S140"/>
    <mergeCell ref="C141:F141"/>
    <mergeCell ref="G141:I141"/>
    <mergeCell ref="K141:L141"/>
    <mergeCell ref="O141:Q141"/>
    <mergeCell ref="R141:S141"/>
    <mergeCell ref="F134:I134"/>
    <mergeCell ref="C135:E135"/>
    <mergeCell ref="F135:I135"/>
    <mergeCell ref="C139:F139"/>
    <mergeCell ref="G139:I139"/>
    <mergeCell ref="C140:F140"/>
    <mergeCell ref="G140:I140"/>
    <mergeCell ref="K139:L139"/>
    <mergeCell ref="O139:Q139"/>
    <mergeCell ref="R139:S139"/>
    <mergeCell ref="C85:D85"/>
    <mergeCell ref="Q85:R85"/>
    <mergeCell ref="Q86:R86"/>
    <mergeCell ref="Q87:R87"/>
    <mergeCell ref="B88:D88"/>
    <mergeCell ref="Q88:R88"/>
    <mergeCell ref="C134:E134"/>
    <mergeCell ref="C82:D82"/>
    <mergeCell ref="Q82:R82"/>
    <mergeCell ref="C83:D83"/>
    <mergeCell ref="Q83:R83"/>
    <mergeCell ref="C84:D84"/>
    <mergeCell ref="Q84:R84"/>
    <mergeCell ref="Q81:R81"/>
    <mergeCell ref="B75:D75"/>
    <mergeCell ref="Q75:R75"/>
    <mergeCell ref="S75:T75"/>
    <mergeCell ref="C76:D76"/>
    <mergeCell ref="Q76:R76"/>
    <mergeCell ref="C77:D77"/>
    <mergeCell ref="Q77:R77"/>
    <mergeCell ref="B67:D67"/>
    <mergeCell ref="Q67:R67"/>
    <mergeCell ref="B68:D68"/>
    <mergeCell ref="Q68:R68"/>
    <mergeCell ref="S68:T68"/>
    <mergeCell ref="B74:D74"/>
    <mergeCell ref="E74:R74"/>
    <mergeCell ref="S74:T74"/>
    <mergeCell ref="C63:D63"/>
    <mergeCell ref="Q63:R63"/>
    <mergeCell ref="C64:D64"/>
    <mergeCell ref="Q64:R64"/>
    <mergeCell ref="Q65:R65"/>
    <mergeCell ref="Q66:R66"/>
    <mergeCell ref="Q59:R59"/>
    <mergeCell ref="Q60:R60"/>
    <mergeCell ref="B61:D61"/>
    <mergeCell ref="Q61:R61"/>
    <mergeCell ref="C62:D62"/>
    <mergeCell ref="Q62:R62"/>
    <mergeCell ref="C56:D56"/>
    <mergeCell ref="Q56:R56"/>
    <mergeCell ref="C57:D57"/>
    <mergeCell ref="Q57:R57"/>
    <mergeCell ref="C58:D58"/>
    <mergeCell ref="Q58:R58"/>
    <mergeCell ref="B52:D52"/>
    <mergeCell ref="Q52:R52"/>
    <mergeCell ref="Q53:R53"/>
    <mergeCell ref="Q54:R54"/>
    <mergeCell ref="B55:D55"/>
    <mergeCell ref="Q55:R55"/>
    <mergeCell ref="B53:C54"/>
    <mergeCell ref="B48:D48"/>
    <mergeCell ref="Q48:R48"/>
    <mergeCell ref="Q49:R49"/>
    <mergeCell ref="Q50:R50"/>
    <mergeCell ref="B51:D51"/>
    <mergeCell ref="Q51:R51"/>
    <mergeCell ref="B49:C50"/>
    <mergeCell ref="B44:D44"/>
    <mergeCell ref="Q44:R44"/>
    <mergeCell ref="Q45:R45"/>
    <mergeCell ref="Q46:R46"/>
    <mergeCell ref="B47:D47"/>
    <mergeCell ref="Q47:R47"/>
    <mergeCell ref="B45:C46"/>
    <mergeCell ref="Q41:R41"/>
    <mergeCell ref="B42:D42"/>
    <mergeCell ref="Q42:R42"/>
    <mergeCell ref="B43:D43"/>
    <mergeCell ref="Q43:R43"/>
    <mergeCell ref="S43:T43"/>
    <mergeCell ref="B40:C41"/>
    <mergeCell ref="Q37:R37"/>
    <mergeCell ref="B38:D38"/>
    <mergeCell ref="Q38:R38"/>
    <mergeCell ref="B39:D39"/>
    <mergeCell ref="Q39:R39"/>
    <mergeCell ref="Q40:R40"/>
    <mergeCell ref="B36:C37"/>
    <mergeCell ref="B34:D34"/>
    <mergeCell ref="Q34:R34"/>
    <mergeCell ref="S34:T34"/>
    <mergeCell ref="B35:D35"/>
    <mergeCell ref="Q35:R35"/>
    <mergeCell ref="Q36:R36"/>
    <mergeCell ref="K24:L24"/>
    <mergeCell ref="K25:L25"/>
    <mergeCell ref="K26:L26"/>
    <mergeCell ref="B33:D33"/>
    <mergeCell ref="E33:R33"/>
    <mergeCell ref="S33:T33"/>
    <mergeCell ref="K18:L18"/>
    <mergeCell ref="K19:L19"/>
    <mergeCell ref="K20:L20"/>
    <mergeCell ref="K21:L21"/>
    <mergeCell ref="K22:L22"/>
    <mergeCell ref="K23:L23"/>
    <mergeCell ref="B15:J15"/>
    <mergeCell ref="K15:M15"/>
    <mergeCell ref="O15:R15"/>
    <mergeCell ref="S15:T15"/>
    <mergeCell ref="K16:L16"/>
    <mergeCell ref="K17:L17"/>
    <mergeCell ref="A3:G3"/>
    <mergeCell ref="P5:U5"/>
    <mergeCell ref="P6:U6"/>
    <mergeCell ref="P7:U7"/>
    <mergeCell ref="P8:U8"/>
    <mergeCell ref="P9:T9"/>
  </mergeCells>
  <dataValidations count="8">
    <dataValidation type="list" allowBlank="1" showInputMessage="1" showErrorMessage="1" sqref="E227:G228">
      <formula1>"宿直1人以上,1,2,3,4,5"</formula1>
    </dataValidation>
    <dataValidation type="list" allowBlank="1" showInputMessage="1" showErrorMessage="1" sqref="K144:L145">
      <formula1>"7.5,10"</formula1>
    </dataValidation>
    <dataValidation type="list" allowBlank="1" showInputMessage="1" showErrorMessage="1" sqref="N140:N141">
      <formula1>"あり,なし"</formula1>
    </dataValidation>
    <dataValidation type="list" allowBlank="1" showInputMessage="1" showErrorMessage="1" promptTitle="〔除数〕" prompt="平均障害区分５以上　：　３&#10;&#10;　 〃　　４以上５未満　：　５&#10;&#10;　 〃　　　　　　４未満　：　６" sqref="K146:L146 K150:L150">
      <formula1>"3,5,6"</formula1>
    </dataValidation>
    <dataValidation type="list" allowBlank="1" showInputMessage="1" showErrorMessage="1" promptTitle="〔除数〕" sqref="K152:L152">
      <formula1>"1.7,2,2.5"</formula1>
    </dataValidation>
    <dataValidation type="list" allowBlank="1" showInputMessage="1" showErrorMessage="1" sqref="K148:L148">
      <formula1>"1.7,2,2.5"</formula1>
    </dataValidation>
    <dataValidation type="list" allowBlank="1" showInputMessage="1" showErrorMessage="1" sqref="G175 G173">
      <formula1>"あり"</formula1>
    </dataValidation>
    <dataValidation type="list" allowBlank="1" showInputMessage="1" showErrorMessage="1" sqref="P7:U7">
      <formula1>$B$234:$B$287</formula1>
    </dataValidation>
  </dataValidations>
  <printOptions/>
  <pageMargins left="0.8659722222222223" right="0.5111111111111111" top="0.39305555555555555" bottom="0.3541666666666667" header="0.2361111111111111" footer="0.19652777777777777"/>
  <pageSetup blackAndWhite="1" horizontalDpi="600" verticalDpi="600" orientation="portrait" paperSize="9" scale="84" r:id="rId4"/>
  <headerFooter alignWithMargins="0">
    <oddFooter>&amp;C&amp;P/4</oddFooter>
  </headerFooter>
  <rowBreaks count="4" manualBreakCount="4">
    <brk id="55" max="20" man="1"/>
    <brk id="111" max="20" man="1"/>
    <brk id="168" max="20" man="1"/>
    <brk id="223" max="20" man="1"/>
  </rowBreaks>
  <drawing r:id="rId3"/>
  <legacyDrawing r:id="rId2"/>
</worksheet>
</file>

<file path=xl/worksheets/sheet2.xml><?xml version="1.0" encoding="utf-8"?>
<worksheet xmlns="http://schemas.openxmlformats.org/spreadsheetml/2006/main" xmlns:r="http://schemas.openxmlformats.org/officeDocument/2006/relationships">
  <dimension ref="A1:AF7"/>
  <sheetViews>
    <sheetView zoomScalePageLayoutView="0" workbookViewId="0" topLeftCell="A1">
      <selection activeCell="A4" sqref="A4"/>
    </sheetView>
  </sheetViews>
  <sheetFormatPr defaultColWidth="9.00390625" defaultRowHeight="13.5"/>
  <cols>
    <col min="2" max="2" width="9.50390625" style="0" bestFit="1" customWidth="1"/>
  </cols>
  <sheetData>
    <row r="1" spans="1:23" ht="13.5">
      <c r="A1" t="s">
        <v>225</v>
      </c>
      <c r="B1" t="s">
        <v>226</v>
      </c>
      <c r="C1" t="s">
        <v>227</v>
      </c>
      <c r="W1" t="s">
        <v>228</v>
      </c>
    </row>
    <row r="2" spans="3:32" ht="13.5">
      <c r="C2" t="s">
        <v>17</v>
      </c>
      <c r="E2" t="s">
        <v>19</v>
      </c>
      <c r="G2" t="s">
        <v>20</v>
      </c>
      <c r="I2" t="s">
        <v>21</v>
      </c>
      <c r="K2" t="s">
        <v>22</v>
      </c>
      <c r="M2" t="s">
        <v>23</v>
      </c>
      <c r="O2" t="s">
        <v>24</v>
      </c>
      <c r="Q2" t="s">
        <v>25</v>
      </c>
      <c r="S2" t="s">
        <v>26</v>
      </c>
      <c r="U2" t="s">
        <v>63</v>
      </c>
      <c r="W2" t="s">
        <v>17</v>
      </c>
      <c r="X2" t="s">
        <v>19</v>
      </c>
      <c r="Y2" t="s">
        <v>20</v>
      </c>
      <c r="Z2" t="s">
        <v>21</v>
      </c>
      <c r="AA2" t="s">
        <v>22</v>
      </c>
      <c r="AB2" t="s">
        <v>23</v>
      </c>
      <c r="AC2" t="s">
        <v>24</v>
      </c>
      <c r="AD2" t="s">
        <v>25</v>
      </c>
      <c r="AE2" t="s">
        <v>26</v>
      </c>
      <c r="AF2" t="s">
        <v>63</v>
      </c>
    </row>
    <row r="3" spans="3:22" ht="13.5">
      <c r="C3" t="s">
        <v>229</v>
      </c>
      <c r="D3" t="s">
        <v>51</v>
      </c>
      <c r="E3" t="s">
        <v>229</v>
      </c>
      <c r="F3" t="s">
        <v>51</v>
      </c>
      <c r="G3" t="s">
        <v>229</v>
      </c>
      <c r="H3" t="s">
        <v>51</v>
      </c>
      <c r="I3" t="s">
        <v>229</v>
      </c>
      <c r="J3" t="s">
        <v>51</v>
      </c>
      <c r="K3" t="s">
        <v>229</v>
      </c>
      <c r="L3" t="s">
        <v>51</v>
      </c>
      <c r="M3" t="s">
        <v>229</v>
      </c>
      <c r="N3" t="s">
        <v>51</v>
      </c>
      <c r="O3" t="s">
        <v>229</v>
      </c>
      <c r="P3" t="s">
        <v>51</v>
      </c>
      <c r="Q3" t="s">
        <v>229</v>
      </c>
      <c r="R3" t="s">
        <v>51</v>
      </c>
      <c r="S3" t="s">
        <v>229</v>
      </c>
      <c r="T3" t="s">
        <v>51</v>
      </c>
      <c r="U3" t="s">
        <v>229</v>
      </c>
      <c r="V3" t="s">
        <v>51</v>
      </c>
    </row>
    <row r="4" spans="1:32" ht="13.5">
      <c r="A4">
        <f>'職員配置報告（こちらに記入してください）'!P6</f>
        <v>0</v>
      </c>
      <c r="B4">
        <f>'職員配置報告（こちらに記入してください）'!P7</f>
        <v>0</v>
      </c>
      <c r="C4">
        <f>'職員配置報告（こちらに記入してください）'!K17</f>
        <v>0</v>
      </c>
      <c r="D4">
        <f>IF(ISERROR(ROUNDUP('職員配置報告（こちらに記入してください）'!Q35/'職員配置報告（こちらに記入してください）'!$Q$68,1)),"",ROUNDUP('職員配置報告（こちらに記入してください）'!Q35/'職員配置報告（こちらに記入してください）'!$Q$68,1))</f>
      </c>
      <c r="E4">
        <f>'職員配置報告（こちらに記入してください）'!K18</f>
        <v>0</v>
      </c>
      <c r="F4">
        <f>IF(ISERROR(ROUNDUP('職員配置報告（こちらに記入してください）'!Q39/'職員配置報告（こちらに記入してください）'!$Q$68,1)),"",ROUNDUP('職員配置報告（こちらに記入してください）'!Q39/'職員配置報告（こちらに記入してください）'!$Q$68,1))</f>
      </c>
      <c r="G4">
        <f>'職員配置報告（こちらに記入してください）'!K19</f>
        <v>0</v>
      </c>
      <c r="H4">
        <f>IF(ISERROR(ROUNDUP('職員配置報告（こちらに記入してください）'!Q43/'職員配置報告（こちらに記入してください）'!$Q$68,1)),"",ROUNDUP('職員配置報告（こちらに記入してください）'!Q43/'職員配置報告（こちらに記入してください）'!$Q$68,1))</f>
      </c>
      <c r="I4">
        <f>'職員配置報告（こちらに記入してください）'!K20</f>
        <v>0</v>
      </c>
      <c r="J4">
        <f>IF(ISERROR(ROUNDUP('職員配置報告（こちらに記入してください）'!Q44/'職員配置報告（こちらに記入してください）'!$Q$68,1)),"",ROUNDUP('職員配置報告（こちらに記入してください）'!Q44/'職員配置報告（こちらに記入してください）'!$Q$68,1))</f>
      </c>
      <c r="K4">
        <f>'職員配置報告（こちらに記入してください）'!K21</f>
        <v>0</v>
      </c>
      <c r="L4">
        <f>IF(ISERROR(ROUNDUP('職員配置報告（こちらに記入してください）'!Q48/'職員配置報告（こちらに記入してください）'!$Q$68,1)),"",ROUNDUP('職員配置報告（こちらに記入してください）'!Q48/'職員配置報告（こちらに記入してください）'!$Q$68,1))</f>
      </c>
      <c r="M4">
        <f>'職員配置報告（こちらに記入してください）'!K22</f>
        <v>0</v>
      </c>
      <c r="N4">
        <f>IF(ISERROR(ROUNDUP('職員配置報告（こちらに記入してください）'!Q52/'職員配置報告（こちらに記入してください）'!$Q$68,1)),"",ROUNDUP('職員配置報告（こちらに記入してください）'!Q52/'職員配置報告（こちらに記入してください）'!$Q$68,1))</f>
      </c>
      <c r="O4">
        <f>'職員配置報告（こちらに記入してください）'!K23</f>
        <v>0</v>
      </c>
      <c r="P4">
        <f>IF(ISERROR(ROUNDUP('職員配置報告（こちらに記入してください）'!Q58/'職員配置報告（こちらに記入してください）'!$Q$68,1)),"",ROUNDUP('職員配置報告（こちらに記入してください）'!Q58/'職員配置報告（こちらに記入してください）'!$Q$68,1))</f>
      </c>
      <c r="Q4">
        <f>'職員配置報告（こちらに記入してください）'!K24</f>
        <v>0</v>
      </c>
      <c r="R4">
        <f>IF(ISERROR(ROUNDUP('職員配置報告（こちらに記入してください）'!Q64/'職員配置報告（こちらに記入してください）'!$Q$68,1)),"",ROUNDUP('職員配置報告（こちらに記入してください）'!Q64/'職員配置報告（こちらに記入してください）'!$Q$68,1))</f>
      </c>
      <c r="S4">
        <f>'職員配置報告（こちらに記入してください）'!K25</f>
        <v>0</v>
      </c>
      <c r="T4">
        <f>IF(ISERROR(ROUNDUP('職員配置報告（こちらに記入してください）'!Q79/'職員配置報告（こちらに記入してください）'!$Q$68,1)),"",ROUNDUP('職員配置報告（こちらに記入してください）'!Q79/'職員配置報告（こちらに記入してください）'!$Q$68,1))</f>
      </c>
      <c r="U4">
        <f>'職員配置報告（こちらに記入してください）'!K26</f>
        <v>0</v>
      </c>
      <c r="V4">
        <f>IF(ISERROR(ROUNDUP('職員配置報告（こちらに記入してください）'!Q85/'職員配置報告（こちらに記入してください）'!$Q$68,1)),"",ROUNDUP('職員配置報告（こちらに記入してください）'!Q85/'職員配置報告（こちらに記入してください）'!$Q$68,1))</f>
      </c>
      <c r="W4" s="1">
        <f>'職員配置報告（こちらに記入してください）'!Q191</f>
      </c>
      <c r="X4" s="1">
        <f>'職員配置報告（こちらに記入してください）'!Q194</f>
      </c>
      <c r="Y4" s="1">
        <f>'職員配置報告（こちらに記入してください）'!Q197</f>
      </c>
      <c r="Z4" s="1">
        <f>'職員配置報告（こちらに記入してください）'!Q201</f>
      </c>
      <c r="AA4" s="1">
        <f>'職員配置報告（こちらに記入してください）'!Q204</f>
      </c>
      <c r="AB4" s="1">
        <f>'職員配置報告（こちらに記入してください）'!Q207</f>
      </c>
      <c r="AC4" s="1">
        <f>'職員配置報告（こちらに記入してください）'!Q212</f>
      </c>
      <c r="AD4" s="1">
        <f>'職員配置報告（こちらに記入してください）'!Q217</f>
      </c>
      <c r="AE4" s="1">
        <f>'職員配置報告（こちらに記入してください）'!I227</f>
      </c>
      <c r="AF4" s="1">
        <f>'職員配置報告（こちらに記入してください）'!I228</f>
      </c>
    </row>
    <row r="7" spans="1:2" ht="13.5">
      <c r="A7" t="s">
        <v>230</v>
      </c>
      <c r="B7">
        <v>11111111</v>
      </c>
    </row>
  </sheetData>
  <sheetProtection password="EF9D" sheet="1" objects="1" scenarios="1"/>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y.tmr6</dc:creator>
  <cp:keywords/>
  <dc:description/>
  <cp:lastModifiedBy>障害福祉課２２</cp:lastModifiedBy>
  <cp:lastPrinted>2013-04-18T08:10:28Z</cp:lastPrinted>
  <dcterms:created xsi:type="dcterms:W3CDTF">2007-11-12T06:16:18Z</dcterms:created>
  <dcterms:modified xsi:type="dcterms:W3CDTF">2023-03-07T23:54:07Z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