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C:\Users\shidokansa15\Desktop\処遇改善加算実績報告書差替え\"/>
    </mc:Choice>
  </mc:AlternateContent>
  <xr:revisionPtr revIDLastSave="0" documentId="8_{9B94DCE0-AAF5-4EDB-9D2B-915CC4703C8A}"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<sst xmlns="http://schemas.openxmlformats.org/spreadsheetml/2006/main" count="4778" uniqueCount="2263">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</sst>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Alignment="1" applyProtection="1">
      <alignment vertical="center"/>
      <protection locked="0"/>
    </xf>
    <xf numFmtId="0" fontId="12" fillId="31" borderId="14" xfId="0" applyFont="1" applyFill="1" applyBorder="1" applyProtection="1">
      <alignment vertical="center"/>
      <protection locked="0"/>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vertical="center" wrapText="1"/>
    </xf>
    <xf numFmtId="0" fontId="25" fillId="2" borderId="43" xfId="0" applyFont="1" applyFill="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pplyProtection="1">
      <alignment horizontal="left" vertical="center"/>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pplyProtection="1">
      <alignment horizontal="left" vertical="top"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5" fillId="2" borderId="40"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53"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176" fontId="21" fillId="27" borderId="0" xfId="0" applyNumberFormat="1" applyFont="1" applyFill="1" applyAlignment="1" applyProtection="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10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8115" y="231035"/>
          <a:ext cx="6065520"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44140625" style="129" customWidth="1"/>
    <col min="2" max="2" width="11" style="129"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style="129" customWidth="1"/>
    <col min="27" max="27" width="9.109375" style="129" customWidth="1"/>
    <col min="28" max="28" width="7.4414062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200000000000003"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4" t="s">
        <v>2233</v>
      </c>
      <c r="H18" s="545"/>
      <c r="I18" s="545"/>
      <c r="J18" s="545"/>
      <c r="K18" s="545"/>
      <c r="L18" s="545"/>
      <c r="M18" s="545"/>
      <c r="N18" s="545"/>
      <c r="O18" s="545"/>
      <c r="P18" s="546"/>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47" t="s">
        <v>2234</v>
      </c>
      <c r="N22" s="548"/>
      <c r="O22" s="548"/>
      <c r="P22" s="548"/>
      <c r="Q22" s="548"/>
      <c r="R22" s="548"/>
      <c r="S22" s="548"/>
      <c r="T22" s="548"/>
      <c r="U22" s="548"/>
      <c r="V22" s="548"/>
      <c r="W22" s="549"/>
      <c r="X22" s="550"/>
      <c r="Y22" s="134"/>
      <c r="Z22" s="134"/>
      <c r="AA22" s="134"/>
    </row>
    <row r="23" spans="1:31" ht="20.100000000000001" customHeight="1" thickBot="1">
      <c r="A23" s="134"/>
      <c r="B23" s="139"/>
      <c r="C23" s="510" t="s">
        <v>13</v>
      </c>
      <c r="D23" s="510"/>
      <c r="E23" s="510"/>
      <c r="F23" s="510"/>
      <c r="G23" s="510"/>
      <c r="H23" s="510"/>
      <c r="I23" s="510"/>
      <c r="J23" s="510"/>
      <c r="K23" s="510"/>
      <c r="L23" s="511"/>
      <c r="M23" s="512" t="s">
        <v>2234</v>
      </c>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51">
        <v>100</v>
      </c>
      <c r="N24" s="552"/>
      <c r="O24" s="553"/>
      <c r="P24" s="140" t="s">
        <v>17</v>
      </c>
      <c r="Q24" s="554" t="s">
        <v>2262</v>
      </c>
      <c r="R24" s="555"/>
      <c r="S24" s="555"/>
      <c r="T24" s="556"/>
      <c r="U24" s="141"/>
      <c r="V24" s="142"/>
      <c r="W24" s="142"/>
      <c r="X24" s="142"/>
      <c r="Y24" s="134"/>
      <c r="Z24" s="134"/>
      <c r="AA24" s="134"/>
      <c r="AC24" s="130" t="str">
        <f>CONCATENATE(M24,N24,O24,P24,Q24,R24,S24,T24)</f>
        <v>100－0001</v>
      </c>
    </row>
    <row r="25" spans="1:31" ht="20.100000000000001" customHeight="1">
      <c r="A25" s="134"/>
      <c r="B25" s="143"/>
      <c r="C25" s="510" t="s">
        <v>18</v>
      </c>
      <c r="D25" s="510"/>
      <c r="E25" s="510"/>
      <c r="F25" s="510"/>
      <c r="G25" s="510"/>
      <c r="H25" s="510"/>
      <c r="I25" s="510"/>
      <c r="J25" s="510"/>
      <c r="K25" s="510"/>
      <c r="L25" s="511"/>
      <c r="M25" s="512" t="s">
        <v>2235</v>
      </c>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35" t="s">
        <v>2236</v>
      </c>
      <c r="N26" s="536"/>
      <c r="O26" s="536"/>
      <c r="P26" s="536"/>
      <c r="Q26" s="536"/>
      <c r="R26" s="536"/>
      <c r="S26" s="536"/>
      <c r="T26" s="536"/>
      <c r="U26" s="536"/>
      <c r="V26" s="536"/>
      <c r="W26" s="536"/>
      <c r="X26" s="537"/>
      <c r="Y26" s="134"/>
      <c r="Z26" s="134"/>
      <c r="AA26" s="134"/>
    </row>
    <row r="27" spans="1:31" ht="20.100000000000001" customHeight="1">
      <c r="A27" s="134"/>
      <c r="B27" s="138" t="s">
        <v>20</v>
      </c>
      <c r="C27" s="510" t="s">
        <v>21</v>
      </c>
      <c r="D27" s="510"/>
      <c r="E27" s="510"/>
      <c r="F27" s="510"/>
      <c r="G27" s="510"/>
      <c r="H27" s="510"/>
      <c r="I27" s="510"/>
      <c r="J27" s="510"/>
      <c r="K27" s="510"/>
      <c r="L27" s="511"/>
      <c r="M27" s="535" t="s">
        <v>2237</v>
      </c>
      <c r="N27" s="536"/>
      <c r="O27" s="536"/>
      <c r="P27" s="536"/>
      <c r="Q27" s="536"/>
      <c r="R27" s="536"/>
      <c r="S27" s="536"/>
      <c r="T27" s="536"/>
      <c r="U27" s="536"/>
      <c r="V27" s="536"/>
      <c r="W27" s="536"/>
      <c r="X27" s="537"/>
      <c r="Y27" s="134"/>
      <c r="Z27" s="134"/>
      <c r="AA27" s="134"/>
    </row>
    <row r="28" spans="1:31" ht="20.100000000000001" customHeight="1">
      <c r="A28" s="134"/>
      <c r="B28" s="139"/>
      <c r="C28" s="510" t="s">
        <v>22</v>
      </c>
      <c r="D28" s="510"/>
      <c r="E28" s="510"/>
      <c r="F28" s="510"/>
      <c r="G28" s="510"/>
      <c r="H28" s="510"/>
      <c r="I28" s="510"/>
      <c r="J28" s="510"/>
      <c r="K28" s="510"/>
      <c r="L28" s="511"/>
      <c r="M28" s="535" t="s">
        <v>2238</v>
      </c>
      <c r="N28" s="536"/>
      <c r="O28" s="536"/>
      <c r="P28" s="536"/>
      <c r="Q28" s="536"/>
      <c r="R28" s="536"/>
      <c r="S28" s="536"/>
      <c r="T28" s="536"/>
      <c r="U28" s="536"/>
      <c r="V28" s="536"/>
      <c r="W28" s="536"/>
      <c r="X28" s="537"/>
      <c r="Y28" s="134"/>
      <c r="Z28" s="134"/>
      <c r="AA28" s="134"/>
    </row>
    <row r="29" spans="1:31" ht="20.100000000000001" customHeight="1">
      <c r="A29" s="134"/>
      <c r="B29" s="541" t="s">
        <v>23</v>
      </c>
      <c r="C29" s="510" t="s">
        <v>12</v>
      </c>
      <c r="D29" s="510"/>
      <c r="E29" s="510"/>
      <c r="F29" s="510"/>
      <c r="G29" s="510"/>
      <c r="H29" s="510"/>
      <c r="I29" s="510"/>
      <c r="J29" s="510"/>
      <c r="K29" s="510"/>
      <c r="L29" s="511"/>
      <c r="M29" s="535" t="s">
        <v>2240</v>
      </c>
      <c r="N29" s="536"/>
      <c r="O29" s="536"/>
      <c r="P29" s="536"/>
      <c r="Q29" s="536"/>
      <c r="R29" s="536"/>
      <c r="S29" s="536"/>
      <c r="T29" s="536"/>
      <c r="U29" s="536"/>
      <c r="V29" s="536"/>
      <c r="W29" s="536"/>
      <c r="X29" s="537"/>
      <c r="Y29" s="134"/>
      <c r="Z29" s="134"/>
      <c r="AA29" s="134"/>
    </row>
    <row r="30" spans="1:31" ht="20.100000000000001" customHeight="1">
      <c r="A30" s="134"/>
      <c r="B30" s="542"/>
      <c r="C30" s="543" t="s">
        <v>22</v>
      </c>
      <c r="D30" s="543"/>
      <c r="E30" s="543"/>
      <c r="F30" s="543"/>
      <c r="G30" s="543"/>
      <c r="H30" s="543"/>
      <c r="I30" s="543"/>
      <c r="J30" s="543"/>
      <c r="K30" s="543"/>
      <c r="L30" s="543"/>
      <c r="M30" s="535" t="s">
        <v>2239</v>
      </c>
      <c r="N30" s="536"/>
      <c r="O30" s="536"/>
      <c r="P30" s="536"/>
      <c r="Q30" s="536"/>
      <c r="R30" s="536"/>
      <c r="S30" s="536"/>
      <c r="T30" s="536"/>
      <c r="U30" s="536"/>
      <c r="V30" s="536"/>
      <c r="W30" s="536"/>
      <c r="X30" s="537"/>
      <c r="Y30" s="134"/>
      <c r="Z30" s="134"/>
      <c r="AA30" s="134"/>
    </row>
    <row r="31" spans="1:31" ht="20.100000000000001" customHeight="1">
      <c r="A31" s="134"/>
      <c r="B31" s="138" t="s">
        <v>24</v>
      </c>
      <c r="C31" s="510" t="s">
        <v>25</v>
      </c>
      <c r="D31" s="510"/>
      <c r="E31" s="510"/>
      <c r="F31" s="510"/>
      <c r="G31" s="510"/>
      <c r="H31" s="510"/>
      <c r="I31" s="510"/>
      <c r="J31" s="510"/>
      <c r="K31" s="510"/>
      <c r="L31" s="511"/>
      <c r="M31" s="535" t="s">
        <v>2241</v>
      </c>
      <c r="N31" s="536"/>
      <c r="O31" s="536"/>
      <c r="P31" s="536"/>
      <c r="Q31" s="536"/>
      <c r="R31" s="536"/>
      <c r="S31" s="536"/>
      <c r="T31" s="536"/>
      <c r="U31" s="536"/>
      <c r="V31" s="536"/>
      <c r="W31" s="536"/>
      <c r="X31" s="537"/>
      <c r="Y31" s="134"/>
      <c r="Z31" s="134"/>
      <c r="AA31" s="134"/>
    </row>
    <row r="32" spans="1:31" ht="20.100000000000001" customHeight="1" thickBot="1">
      <c r="A32" s="134"/>
      <c r="B32" s="144"/>
      <c r="C32" s="510" t="s">
        <v>26</v>
      </c>
      <c r="D32" s="510"/>
      <c r="E32" s="510"/>
      <c r="F32" s="510"/>
      <c r="G32" s="510"/>
      <c r="H32" s="510"/>
      <c r="I32" s="510"/>
      <c r="J32" s="510"/>
      <c r="K32" s="510"/>
      <c r="L32" s="511"/>
      <c r="M32" s="538" t="s">
        <v>2242</v>
      </c>
      <c r="N32" s="539"/>
      <c r="O32" s="539"/>
      <c r="P32" s="539"/>
      <c r="Q32" s="539"/>
      <c r="R32" s="539"/>
      <c r="S32" s="539"/>
      <c r="T32" s="539"/>
      <c r="U32" s="539"/>
      <c r="V32" s="539"/>
      <c r="W32" s="539"/>
      <c r="X32" s="54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399999999999999"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v>
      </c>
    </row>
    <row r="37" spans="1:33" ht="18.600000000000001"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2</v>
      </c>
      <c r="I38" s="520"/>
      <c r="J38" s="154" t="s">
        <v>32</v>
      </c>
      <c r="K38" s="524" t="s">
        <v>2258</v>
      </c>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1</v>
      </c>
      <c r="I39" s="520"/>
      <c r="J39" s="154" t="s">
        <v>32</v>
      </c>
      <c r="K39" s="524" t="s">
        <v>2258</v>
      </c>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1</v>
      </c>
      <c r="I40" s="520"/>
      <c r="J40" s="154" t="s">
        <v>32</v>
      </c>
      <c r="K40" s="524" t="s">
        <v>2258</v>
      </c>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3</v>
      </c>
      <c r="I41" s="520"/>
      <c r="J41" s="154" t="s">
        <v>32</v>
      </c>
      <c r="K41" s="526" t="s">
        <v>2258</v>
      </c>
      <c r="L41" s="527"/>
      <c r="M41" s="147"/>
      <c r="N41" s="147"/>
      <c r="O41" s="147"/>
      <c r="P41" s="147"/>
      <c r="Q41" s="147"/>
      <c r="R41" s="147"/>
      <c r="S41" s="147"/>
      <c r="T41" s="147"/>
      <c r="U41" s="147"/>
      <c r="V41" s="129"/>
      <c r="W41" s="129"/>
      <c r="X41" s="129"/>
      <c r="Y41" s="129"/>
    </row>
    <row r="42" spans="1:33" ht="13.2">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5" t="s">
        <v>43</v>
      </c>
      <c r="S44" s="529"/>
      <c r="T44" s="529"/>
      <c r="U44" s="529"/>
      <c r="V44" s="529"/>
      <c r="W44" s="157" t="s">
        <v>44</v>
      </c>
      <c r="X44" s="529"/>
      <c r="Y44" s="531"/>
      <c r="Z44" s="506"/>
      <c r="AA44" s="145"/>
    </row>
    <row r="45" spans="1:33" ht="33.9" customHeight="1">
      <c r="A45" s="134"/>
      <c r="B45" s="158">
        <v>1</v>
      </c>
      <c r="C45" s="569" t="s">
        <v>2243</v>
      </c>
      <c r="D45" s="570"/>
      <c r="E45" s="570"/>
      <c r="F45" s="570"/>
      <c r="G45" s="570"/>
      <c r="H45" s="570"/>
      <c r="I45" s="570"/>
      <c r="J45" s="570"/>
      <c r="K45" s="570"/>
      <c r="L45" s="571"/>
      <c r="M45" s="566" t="s">
        <v>2244</v>
      </c>
      <c r="N45" s="567"/>
      <c r="O45" s="567"/>
      <c r="P45" s="567"/>
      <c r="Q45" s="568"/>
      <c r="R45" s="564" t="s">
        <v>45</v>
      </c>
      <c r="S45" s="564"/>
      <c r="T45" s="564"/>
      <c r="U45" s="564"/>
      <c r="V45" s="564"/>
      <c r="W45" s="435" t="s">
        <v>1078</v>
      </c>
      <c r="X45" s="436" t="s">
        <v>2245</v>
      </c>
      <c r="Y45" s="437" t="s">
        <v>274</v>
      </c>
      <c r="Z45" s="159" t="str">
        <f>IFERROR(VLOOKUP(Y45,【参考】数式用!$A$3:$B$58, 2, FALSE), "")</f>
        <v>11</v>
      </c>
      <c r="AA45" s="160"/>
      <c r="AC45" s="130" t="str">
        <f>VLOOKUP(Y45,【参考】数式用!$A$3:$O$58,15,FALSE)</f>
        <v>その他</v>
      </c>
    </row>
    <row r="46" spans="1:33" ht="33.9" customHeight="1">
      <c r="A46" s="134"/>
      <c r="B46" s="161">
        <f>B45+1</f>
        <v>2</v>
      </c>
      <c r="C46" s="557" t="s">
        <v>2246</v>
      </c>
      <c r="D46" s="558"/>
      <c r="E46" s="558"/>
      <c r="F46" s="558"/>
      <c r="G46" s="558"/>
      <c r="H46" s="558"/>
      <c r="I46" s="558"/>
      <c r="J46" s="558"/>
      <c r="K46" s="558"/>
      <c r="L46" s="559"/>
      <c r="M46" s="560" t="s">
        <v>2244</v>
      </c>
      <c r="N46" s="561"/>
      <c r="O46" s="561"/>
      <c r="P46" s="561"/>
      <c r="Q46" s="562"/>
      <c r="R46" s="564" t="s">
        <v>45</v>
      </c>
      <c r="S46" s="564"/>
      <c r="T46" s="564"/>
      <c r="U46" s="564"/>
      <c r="V46" s="564"/>
      <c r="W46" s="435" t="s">
        <v>1079</v>
      </c>
      <c r="X46" s="436" t="s">
        <v>2247</v>
      </c>
      <c r="Y46" s="438" t="s">
        <v>305</v>
      </c>
      <c r="Z46" s="159" t="str">
        <f>IFERROR(VLOOKUP(Y46,【参考】数式用!$A$3:$B$58, 2, FALSE), "")</f>
        <v>78</v>
      </c>
      <c r="AA46" s="160"/>
      <c r="AC46" s="130" t="str">
        <f>VLOOKUP(Y46,【参考】数式用!$A$3:$O$58,15,FALSE)</f>
        <v>その他</v>
      </c>
    </row>
    <row r="47" spans="1:33" ht="33.9" customHeight="1">
      <c r="A47" s="134"/>
      <c r="B47" s="161">
        <f t="shared" ref="B47:B110" si="0">B46+1</f>
        <v>3</v>
      </c>
      <c r="C47" s="557" t="s">
        <v>2248</v>
      </c>
      <c r="D47" s="558"/>
      <c r="E47" s="558"/>
      <c r="F47" s="558"/>
      <c r="G47" s="558"/>
      <c r="H47" s="558"/>
      <c r="I47" s="558"/>
      <c r="J47" s="558"/>
      <c r="K47" s="558"/>
      <c r="L47" s="559"/>
      <c r="M47" s="560" t="s">
        <v>2244</v>
      </c>
      <c r="N47" s="561"/>
      <c r="O47" s="561"/>
      <c r="P47" s="561"/>
      <c r="Q47" s="562"/>
      <c r="R47" s="564" t="s">
        <v>45</v>
      </c>
      <c r="S47" s="564"/>
      <c r="T47" s="564"/>
      <c r="U47" s="564"/>
      <c r="V47" s="564"/>
      <c r="W47" s="435" t="s">
        <v>1083</v>
      </c>
      <c r="X47" s="436" t="s">
        <v>2249</v>
      </c>
      <c r="Y47" s="438" t="s">
        <v>2250</v>
      </c>
      <c r="Z47" s="159" t="str">
        <f>IFERROR(VLOOKUP(Y47,【参考】数式用!$A$3:$B$58, 2, FALSE), "")</f>
        <v>69</v>
      </c>
      <c r="AA47" s="160"/>
      <c r="AC47" s="130" t="str">
        <f>VLOOKUP(Y47,【参考】数式用!$A$3:$O$58,15,FALSE)</f>
        <v>介護予防・短期利用型</v>
      </c>
    </row>
    <row r="48" spans="1:33" ht="33.9" customHeight="1">
      <c r="A48" s="134"/>
      <c r="B48" s="161">
        <f t="shared" si="0"/>
        <v>4</v>
      </c>
      <c r="C48" s="557" t="s">
        <v>2251</v>
      </c>
      <c r="D48" s="558"/>
      <c r="E48" s="558"/>
      <c r="F48" s="558"/>
      <c r="G48" s="558"/>
      <c r="H48" s="558"/>
      <c r="I48" s="558"/>
      <c r="J48" s="558"/>
      <c r="K48" s="558"/>
      <c r="L48" s="559"/>
      <c r="M48" s="560" t="s">
        <v>2244</v>
      </c>
      <c r="N48" s="561"/>
      <c r="O48" s="561"/>
      <c r="P48" s="561"/>
      <c r="Q48" s="562"/>
      <c r="R48" s="564" t="s">
        <v>45</v>
      </c>
      <c r="S48" s="564"/>
      <c r="T48" s="564"/>
      <c r="U48" s="564"/>
      <c r="V48" s="564"/>
      <c r="W48" s="435" t="s">
        <v>1079</v>
      </c>
      <c r="X48" s="436" t="s">
        <v>2252</v>
      </c>
      <c r="Y48" s="438" t="s">
        <v>372</v>
      </c>
      <c r="Z48" s="159" t="str">
        <f>IFERROR(VLOOKUP(Y48,【参考】数式用!$A$3:$B$58, 2, FALSE), "")</f>
        <v>A2</v>
      </c>
      <c r="AA48" s="160"/>
      <c r="AC48" s="130" t="str">
        <f>VLOOKUP(Y48,【参考】数式用!$A$3:$O$58,15,FALSE)</f>
        <v>総合事業</v>
      </c>
    </row>
    <row r="49" spans="1:29" ht="33.9" customHeight="1">
      <c r="A49" s="134"/>
      <c r="B49" s="161">
        <f t="shared" si="0"/>
        <v>5</v>
      </c>
      <c r="C49" s="557" t="s">
        <v>2253</v>
      </c>
      <c r="D49" s="558"/>
      <c r="E49" s="558"/>
      <c r="F49" s="558"/>
      <c r="G49" s="558"/>
      <c r="H49" s="558"/>
      <c r="I49" s="558"/>
      <c r="J49" s="558"/>
      <c r="K49" s="558"/>
      <c r="L49" s="559"/>
      <c r="M49" s="560" t="s">
        <v>2244</v>
      </c>
      <c r="N49" s="561"/>
      <c r="O49" s="561"/>
      <c r="P49" s="561"/>
      <c r="Q49" s="562"/>
      <c r="R49" s="564" t="s">
        <v>45</v>
      </c>
      <c r="S49" s="564"/>
      <c r="T49" s="564"/>
      <c r="U49" s="564"/>
      <c r="V49" s="564"/>
      <c r="W49" s="435" t="s">
        <v>1087</v>
      </c>
      <c r="X49" s="436" t="s">
        <v>2254</v>
      </c>
      <c r="Y49" s="438" t="s">
        <v>46</v>
      </c>
      <c r="Z49" s="159">
        <f>IFERROR(VLOOKUP(Y49,【参考】数式用!$A$3:$B$58, 2, FALSE), "")</f>
        <v>13</v>
      </c>
      <c r="AA49" s="160"/>
      <c r="AC49" s="130" t="str">
        <f>VLOOKUP(Y49,【参考】数式用!$A$3:$O$58,15,FALSE)</f>
        <v>その他</v>
      </c>
    </row>
    <row r="50" spans="1:29" ht="33.9" customHeight="1">
      <c r="A50" s="134"/>
      <c r="B50" s="161">
        <f t="shared" si="0"/>
        <v>6</v>
      </c>
      <c r="C50" s="557" t="s">
        <v>2255</v>
      </c>
      <c r="D50" s="558"/>
      <c r="E50" s="558"/>
      <c r="F50" s="558"/>
      <c r="G50" s="558"/>
      <c r="H50" s="558"/>
      <c r="I50" s="558"/>
      <c r="J50" s="558"/>
      <c r="K50" s="558"/>
      <c r="L50" s="559"/>
      <c r="M50" s="560" t="s">
        <v>2244</v>
      </c>
      <c r="N50" s="561"/>
      <c r="O50" s="561"/>
      <c r="P50" s="561"/>
      <c r="Q50" s="562"/>
      <c r="R50" s="564" t="s">
        <v>45</v>
      </c>
      <c r="S50" s="564"/>
      <c r="T50" s="564"/>
      <c r="U50" s="564"/>
      <c r="V50" s="564"/>
      <c r="W50" s="435" t="s">
        <v>1079</v>
      </c>
      <c r="X50" s="436" t="s">
        <v>2256</v>
      </c>
      <c r="Y50" s="438" t="s">
        <v>2257</v>
      </c>
      <c r="Z50" s="159">
        <f>IFERROR(VLOOKUP(Y50,【参考】数式用!$A$3:$B$58, 2, FALSE), "")</f>
        <v>46</v>
      </c>
      <c r="AA50" s="160"/>
      <c r="AC50" s="130" t="str">
        <f>VLOOKUP(Y50,【参考】数式用!$A$3:$O$58,15,FALSE)</f>
        <v>介護予防</v>
      </c>
    </row>
    <row r="51" spans="1:29" ht="33.9" customHeight="1">
      <c r="A51" s="134"/>
      <c r="B51" s="161">
        <f t="shared" si="0"/>
        <v>7</v>
      </c>
      <c r="C51" s="557"/>
      <c r="D51" s="558"/>
      <c r="E51" s="558"/>
      <c r="F51" s="558"/>
      <c r="G51" s="558"/>
      <c r="H51" s="558"/>
      <c r="I51" s="558"/>
      <c r="J51" s="558"/>
      <c r="K51" s="558"/>
      <c r="L51" s="559"/>
      <c r="M51" s="560"/>
      <c r="N51" s="561"/>
      <c r="O51" s="561"/>
      <c r="P51" s="561"/>
      <c r="Q51" s="562"/>
      <c r="R51" s="563"/>
      <c r="S51" s="563"/>
      <c r="T51" s="563"/>
      <c r="U51" s="563"/>
      <c r="V51" s="563"/>
      <c r="W51" s="435"/>
      <c r="X51" s="436"/>
      <c r="Y51" s="438"/>
      <c r="Z51" s="159" t="str">
        <f>IFERROR(VLOOKUP(Y51,【参考】数式用!$A$3:$B$58, 2, FALSE), "")</f>
        <v/>
      </c>
      <c r="AA51" s="160"/>
      <c r="AC51" s="130" t="e">
        <f>VLOOKUP(Y51,【参考】数式用!$A$3:$O$58,15,FALSE)</f>
        <v>#N/A</v>
      </c>
    </row>
    <row r="52" spans="1:29" ht="33.9" customHeight="1">
      <c r="A52" s="134"/>
      <c r="B52" s="161">
        <f t="shared" si="0"/>
        <v>8</v>
      </c>
      <c r="C52" s="557"/>
      <c r="D52" s="558"/>
      <c r="E52" s="558"/>
      <c r="F52" s="558"/>
      <c r="G52" s="558"/>
      <c r="H52" s="558"/>
      <c r="I52" s="558"/>
      <c r="J52" s="558"/>
      <c r="K52" s="558"/>
      <c r="L52" s="559"/>
      <c r="M52" s="560"/>
      <c r="N52" s="561"/>
      <c r="O52" s="561"/>
      <c r="P52" s="561"/>
      <c r="Q52" s="562"/>
      <c r="R52" s="563"/>
      <c r="S52" s="563"/>
      <c r="T52" s="563"/>
      <c r="U52" s="563"/>
      <c r="V52" s="563"/>
      <c r="W52" s="435"/>
      <c r="X52" s="436"/>
      <c r="Y52" s="438"/>
      <c r="Z52" s="159" t="str">
        <f>IFERROR(VLOOKUP(Y52,【参考】数式用!$A$3:$B$58, 2, FALSE), "")</f>
        <v/>
      </c>
      <c r="AA52" s="160"/>
      <c r="AC52" s="130" t="e">
        <f>VLOOKUP(Y52,【参考】数式用!$A$3:$O$58,15,FALSE)</f>
        <v>#N/A</v>
      </c>
    </row>
    <row r="53" spans="1:29" ht="33.9" customHeight="1">
      <c r="A53" s="134"/>
      <c r="B53" s="161">
        <f t="shared" si="0"/>
        <v>9</v>
      </c>
      <c r="C53" s="557"/>
      <c r="D53" s="558"/>
      <c r="E53" s="558"/>
      <c r="F53" s="558"/>
      <c r="G53" s="558"/>
      <c r="H53" s="558"/>
      <c r="I53" s="558"/>
      <c r="J53" s="558"/>
      <c r="K53" s="558"/>
      <c r="L53" s="559"/>
      <c r="M53" s="560"/>
      <c r="N53" s="561"/>
      <c r="O53" s="561"/>
      <c r="P53" s="561"/>
      <c r="Q53" s="562"/>
      <c r="R53" s="563"/>
      <c r="S53" s="563"/>
      <c r="T53" s="563"/>
      <c r="U53" s="563"/>
      <c r="V53" s="563"/>
      <c r="W53" s="435"/>
      <c r="X53" s="436"/>
      <c r="Y53" s="438"/>
      <c r="Z53" s="159" t="str">
        <f>IFERROR(VLOOKUP(Y53,【参考】数式用!$A$3:$B$58, 2, FALSE), "")</f>
        <v/>
      </c>
      <c r="AA53" s="160"/>
      <c r="AC53" s="130" t="e">
        <f>VLOOKUP(Y53,【参考】数式用!$A$3:$O$58,15,FALSE)</f>
        <v>#N/A</v>
      </c>
    </row>
    <row r="54" spans="1:29" ht="33.9" customHeight="1">
      <c r="A54" s="134"/>
      <c r="B54" s="161">
        <f t="shared" si="0"/>
        <v>10</v>
      </c>
      <c r="C54" s="557"/>
      <c r="D54" s="558"/>
      <c r="E54" s="558"/>
      <c r="F54" s="558"/>
      <c r="G54" s="558"/>
      <c r="H54" s="558"/>
      <c r="I54" s="558"/>
      <c r="J54" s="558"/>
      <c r="K54" s="558"/>
      <c r="L54" s="559"/>
      <c r="M54" s="560"/>
      <c r="N54" s="561"/>
      <c r="O54" s="561"/>
      <c r="P54" s="561"/>
      <c r="Q54" s="562"/>
      <c r="R54" s="563"/>
      <c r="S54" s="563"/>
      <c r="T54" s="563"/>
      <c r="U54" s="563"/>
      <c r="V54" s="563"/>
      <c r="W54" s="435"/>
      <c r="X54" s="436"/>
      <c r="Y54" s="438"/>
      <c r="Z54" s="159" t="str">
        <f>IFERROR(VLOOKUP(Y54,【参考】数式用!$A$3:$B$58, 2, FALSE), "")</f>
        <v/>
      </c>
      <c r="AA54" s="160"/>
      <c r="AC54" s="130" t="e">
        <f>VLOOKUP(Y54,【参考】数式用!$A$3:$O$58,15,FALSE)</f>
        <v>#N/A</v>
      </c>
    </row>
    <row r="55" spans="1:29" ht="33.9" customHeight="1">
      <c r="A55" s="134"/>
      <c r="B55" s="161">
        <f t="shared" si="0"/>
        <v>11</v>
      </c>
      <c r="C55" s="557"/>
      <c r="D55" s="558"/>
      <c r="E55" s="558"/>
      <c r="F55" s="558"/>
      <c r="G55" s="558"/>
      <c r="H55" s="558"/>
      <c r="I55" s="558"/>
      <c r="J55" s="558"/>
      <c r="K55" s="558"/>
      <c r="L55" s="559"/>
      <c r="M55" s="560"/>
      <c r="N55" s="561"/>
      <c r="O55" s="561"/>
      <c r="P55" s="561"/>
      <c r="Q55" s="562"/>
      <c r="R55" s="563"/>
      <c r="S55" s="563"/>
      <c r="T55" s="563"/>
      <c r="U55" s="563"/>
      <c r="V55" s="563"/>
      <c r="W55" s="435"/>
      <c r="X55" s="436"/>
      <c r="Y55" s="438"/>
      <c r="Z55" s="159" t="str">
        <f>IFERROR(VLOOKUP(Y55,【参考】数式用!$A$3:$B$58, 2, FALSE), "")</f>
        <v/>
      </c>
      <c r="AA55" s="160"/>
      <c r="AC55" s="130" t="e">
        <f>VLOOKUP(Y55,【参考】数式用!$A$3:$O$58,15,FALSE)</f>
        <v>#N/A</v>
      </c>
    </row>
    <row r="56" spans="1:29" ht="33.9" customHeight="1">
      <c r="A56" s="134"/>
      <c r="B56" s="161">
        <f t="shared" si="0"/>
        <v>12</v>
      </c>
      <c r="C56" s="557"/>
      <c r="D56" s="558"/>
      <c r="E56" s="558"/>
      <c r="F56" s="558"/>
      <c r="G56" s="558"/>
      <c r="H56" s="558"/>
      <c r="I56" s="558"/>
      <c r="J56" s="558"/>
      <c r="K56" s="558"/>
      <c r="L56" s="559"/>
      <c r="M56" s="560"/>
      <c r="N56" s="561"/>
      <c r="O56" s="561"/>
      <c r="P56" s="561"/>
      <c r="Q56" s="562"/>
      <c r="R56" s="563"/>
      <c r="S56" s="563"/>
      <c r="T56" s="563"/>
      <c r="U56" s="563"/>
      <c r="V56" s="563"/>
      <c r="W56" s="435"/>
      <c r="X56" s="436"/>
      <c r="Y56" s="438"/>
      <c r="Z56" s="159" t="str">
        <f>IFERROR(VLOOKUP(Y56,【参考】数式用!$A$3:$B$58, 2, FALSE), "")</f>
        <v/>
      </c>
      <c r="AA56" s="160"/>
      <c r="AC56" s="130" t="e">
        <f>VLOOKUP(Y56,【参考】数式用!$A$3:$O$58,15,FALSE)</f>
        <v>#N/A</v>
      </c>
    </row>
    <row r="57" spans="1:29" ht="33.9" customHeight="1">
      <c r="A57" s="134"/>
      <c r="B57" s="161">
        <f t="shared" si="0"/>
        <v>13</v>
      </c>
      <c r="C57" s="557"/>
      <c r="D57" s="558"/>
      <c r="E57" s="558"/>
      <c r="F57" s="558"/>
      <c r="G57" s="558"/>
      <c r="H57" s="558"/>
      <c r="I57" s="558"/>
      <c r="J57" s="558"/>
      <c r="K57" s="558"/>
      <c r="L57" s="559"/>
      <c r="M57" s="560"/>
      <c r="N57" s="561"/>
      <c r="O57" s="561"/>
      <c r="P57" s="561"/>
      <c r="Q57" s="562"/>
      <c r="R57" s="563"/>
      <c r="S57" s="563"/>
      <c r="T57" s="563"/>
      <c r="U57" s="563"/>
      <c r="V57" s="563"/>
      <c r="W57" s="435"/>
      <c r="X57" s="436"/>
      <c r="Y57" s="438"/>
      <c r="Z57" s="159" t="str">
        <f>IFERROR(VLOOKUP(Y57,【参考】数式用!$A$3:$B$58, 2, FALSE), "")</f>
        <v/>
      </c>
      <c r="AA57" s="160"/>
      <c r="AC57" s="130" t="e">
        <f>VLOOKUP(Y57,【参考】数式用!$A$3:$O$58,15,FALSE)</f>
        <v>#N/A</v>
      </c>
    </row>
    <row r="58" spans="1:29" ht="33.9" customHeight="1">
      <c r="A58" s="134"/>
      <c r="B58" s="161">
        <f t="shared" si="0"/>
        <v>14</v>
      </c>
      <c r="C58" s="557"/>
      <c r="D58" s="558"/>
      <c r="E58" s="558"/>
      <c r="F58" s="558"/>
      <c r="G58" s="558"/>
      <c r="H58" s="558"/>
      <c r="I58" s="558"/>
      <c r="J58" s="558"/>
      <c r="K58" s="558"/>
      <c r="L58" s="559"/>
      <c r="M58" s="560"/>
      <c r="N58" s="561"/>
      <c r="O58" s="561"/>
      <c r="P58" s="561"/>
      <c r="Q58" s="562"/>
      <c r="R58" s="563"/>
      <c r="S58" s="563"/>
      <c r="T58" s="563"/>
      <c r="U58" s="563"/>
      <c r="V58" s="563"/>
      <c r="W58" s="435"/>
      <c r="X58" s="436"/>
      <c r="Y58" s="438"/>
      <c r="Z58" s="159" t="str">
        <f>IFERROR(VLOOKUP(Y58,【参考】数式用!$A$3:$B$58, 2, FALSE), "")</f>
        <v/>
      </c>
      <c r="AA58" s="160"/>
      <c r="AC58" s="130" t="e">
        <f>VLOOKUP(Y58,【参考】数式用!$A$3:$O$58,15,FALSE)</f>
        <v>#N/A</v>
      </c>
    </row>
    <row r="59" spans="1:29" ht="33.9" customHeight="1">
      <c r="A59" s="134"/>
      <c r="B59" s="161">
        <f t="shared" si="0"/>
        <v>15</v>
      </c>
      <c r="C59" s="557"/>
      <c r="D59" s="558"/>
      <c r="E59" s="558"/>
      <c r="F59" s="558"/>
      <c r="G59" s="558"/>
      <c r="H59" s="558"/>
      <c r="I59" s="558"/>
      <c r="J59" s="558"/>
      <c r="K59" s="558"/>
      <c r="L59" s="559"/>
      <c r="M59" s="560"/>
      <c r="N59" s="561"/>
      <c r="O59" s="561"/>
      <c r="P59" s="561"/>
      <c r="Q59" s="562"/>
      <c r="R59" s="563"/>
      <c r="S59" s="563"/>
      <c r="T59" s="563"/>
      <c r="U59" s="563"/>
      <c r="V59" s="563"/>
      <c r="W59" s="435"/>
      <c r="X59" s="436"/>
      <c r="Y59" s="438"/>
      <c r="Z59" s="159" t="str">
        <f>IFERROR(VLOOKUP(Y59,【参考】数式用!$A$3:$B$58, 2, FALSE), "")</f>
        <v/>
      </c>
      <c r="AA59" s="160"/>
      <c r="AC59" s="130" t="e">
        <f>VLOOKUP(Y59,【参考】数式用!$A$3:$O$58,15,FALSE)</f>
        <v>#N/A</v>
      </c>
    </row>
    <row r="60" spans="1:29" ht="33.9" customHeight="1">
      <c r="A60" s="134"/>
      <c r="B60" s="161">
        <f t="shared" si="0"/>
        <v>16</v>
      </c>
      <c r="C60" s="557"/>
      <c r="D60" s="558"/>
      <c r="E60" s="558"/>
      <c r="F60" s="558"/>
      <c r="G60" s="558"/>
      <c r="H60" s="558"/>
      <c r="I60" s="558"/>
      <c r="J60" s="558"/>
      <c r="K60" s="558"/>
      <c r="L60" s="559"/>
      <c r="M60" s="560"/>
      <c r="N60" s="561"/>
      <c r="O60" s="561"/>
      <c r="P60" s="561"/>
      <c r="Q60" s="562"/>
      <c r="R60" s="563"/>
      <c r="S60" s="563"/>
      <c r="T60" s="563"/>
      <c r="U60" s="563"/>
      <c r="V60" s="563"/>
      <c r="W60" s="435"/>
      <c r="X60" s="436"/>
      <c r="Y60" s="438"/>
      <c r="Z60" s="159" t="str">
        <f>IFERROR(VLOOKUP(Y60,【参考】数式用!$A$3:$B$58, 2, FALSE), "")</f>
        <v/>
      </c>
      <c r="AA60" s="160"/>
      <c r="AC60" s="130" t="e">
        <f>VLOOKUP(Y60,【参考】数式用!$A$3:$O$58,15,FALSE)</f>
        <v>#N/A</v>
      </c>
    </row>
    <row r="61" spans="1:29" ht="33.9" customHeight="1">
      <c r="A61" s="134"/>
      <c r="B61" s="161">
        <f t="shared" si="0"/>
        <v>17</v>
      </c>
      <c r="C61" s="557"/>
      <c r="D61" s="558"/>
      <c r="E61" s="558"/>
      <c r="F61" s="558"/>
      <c r="G61" s="558"/>
      <c r="H61" s="558"/>
      <c r="I61" s="558"/>
      <c r="J61" s="558"/>
      <c r="K61" s="558"/>
      <c r="L61" s="559"/>
      <c r="M61" s="560"/>
      <c r="N61" s="561"/>
      <c r="O61" s="561"/>
      <c r="P61" s="561"/>
      <c r="Q61" s="562"/>
      <c r="R61" s="563"/>
      <c r="S61" s="563"/>
      <c r="T61" s="563"/>
      <c r="U61" s="563"/>
      <c r="V61" s="563"/>
      <c r="W61" s="435"/>
      <c r="X61" s="436"/>
      <c r="Y61" s="438"/>
      <c r="Z61" s="159" t="str">
        <f>IFERROR(VLOOKUP(Y61,【参考】数式用!$A$3:$B$58, 2, FALSE), "")</f>
        <v/>
      </c>
      <c r="AA61" s="160"/>
      <c r="AC61" s="130" t="e">
        <f>VLOOKUP(Y61,【参考】数式用!$A$3:$O$58,15,FALSE)</f>
        <v>#N/A</v>
      </c>
    </row>
    <row r="62" spans="1:29" ht="33.9" customHeight="1">
      <c r="A62" s="134"/>
      <c r="B62" s="161">
        <f t="shared" si="0"/>
        <v>18</v>
      </c>
      <c r="C62" s="557"/>
      <c r="D62" s="558"/>
      <c r="E62" s="558"/>
      <c r="F62" s="558"/>
      <c r="G62" s="558"/>
      <c r="H62" s="558"/>
      <c r="I62" s="558"/>
      <c r="J62" s="558"/>
      <c r="K62" s="558"/>
      <c r="L62" s="559"/>
      <c r="M62" s="560"/>
      <c r="N62" s="561"/>
      <c r="O62" s="561"/>
      <c r="P62" s="561"/>
      <c r="Q62" s="562"/>
      <c r="R62" s="563"/>
      <c r="S62" s="563"/>
      <c r="T62" s="563"/>
      <c r="U62" s="563"/>
      <c r="V62" s="563"/>
      <c r="W62" s="435"/>
      <c r="X62" s="436"/>
      <c r="Y62" s="438"/>
      <c r="Z62" s="159" t="str">
        <f>IFERROR(VLOOKUP(Y62,【参考】数式用!$A$3:$B$58, 2, FALSE), "")</f>
        <v/>
      </c>
      <c r="AA62" s="160"/>
      <c r="AC62" s="130" t="e">
        <f>VLOOKUP(Y62,【参考】数式用!$A$3:$O$58,15,FALSE)</f>
        <v>#N/A</v>
      </c>
    </row>
    <row r="63" spans="1:29" ht="33.9" customHeight="1">
      <c r="A63" s="134"/>
      <c r="B63" s="161">
        <f t="shared" si="0"/>
        <v>19</v>
      </c>
      <c r="C63" s="557"/>
      <c r="D63" s="558"/>
      <c r="E63" s="558"/>
      <c r="F63" s="558"/>
      <c r="G63" s="558"/>
      <c r="H63" s="558"/>
      <c r="I63" s="558"/>
      <c r="J63" s="558"/>
      <c r="K63" s="558"/>
      <c r="L63" s="559"/>
      <c r="M63" s="560"/>
      <c r="N63" s="561"/>
      <c r="O63" s="561"/>
      <c r="P63" s="561"/>
      <c r="Q63" s="562"/>
      <c r="R63" s="563"/>
      <c r="S63" s="563"/>
      <c r="T63" s="563"/>
      <c r="U63" s="563"/>
      <c r="V63" s="563"/>
      <c r="W63" s="435"/>
      <c r="X63" s="436"/>
      <c r="Y63" s="438"/>
      <c r="Z63" s="159" t="str">
        <f>IFERROR(VLOOKUP(Y63,【参考】数式用!$A$3:$B$58, 2, FALSE), "")</f>
        <v/>
      </c>
      <c r="AA63" s="160"/>
      <c r="AC63" s="130" t="e">
        <f>VLOOKUP(Y63,【参考】数式用!$A$3:$O$58,15,FALSE)</f>
        <v>#N/A</v>
      </c>
    </row>
    <row r="64" spans="1:29" ht="33.9" customHeight="1">
      <c r="A64" s="134"/>
      <c r="B64" s="161">
        <f t="shared" si="0"/>
        <v>20</v>
      </c>
      <c r="C64" s="557"/>
      <c r="D64" s="558"/>
      <c r="E64" s="558"/>
      <c r="F64" s="558"/>
      <c r="G64" s="558"/>
      <c r="H64" s="558"/>
      <c r="I64" s="558"/>
      <c r="J64" s="558"/>
      <c r="K64" s="558"/>
      <c r="L64" s="559"/>
      <c r="M64" s="560"/>
      <c r="N64" s="561"/>
      <c r="O64" s="561"/>
      <c r="P64" s="561"/>
      <c r="Q64" s="562"/>
      <c r="R64" s="563"/>
      <c r="S64" s="563"/>
      <c r="T64" s="563"/>
      <c r="U64" s="563"/>
      <c r="V64" s="563"/>
      <c r="W64" s="435"/>
      <c r="X64" s="436"/>
      <c r="Y64" s="438"/>
      <c r="Z64" s="159" t="str">
        <f>IFERROR(VLOOKUP(Y64,【参考】数式用!$A$3:$B$58, 2, FALSE), "")</f>
        <v/>
      </c>
      <c r="AA64" s="160"/>
      <c r="AC64" s="130" t="e">
        <f>VLOOKUP(Y64,【参考】数式用!$A$3:$O$58,15,FALSE)</f>
        <v>#N/A</v>
      </c>
    </row>
    <row r="65" spans="1:29" ht="33.9" customHeight="1">
      <c r="A65" s="134"/>
      <c r="B65" s="161">
        <f t="shared" si="0"/>
        <v>21</v>
      </c>
      <c r="C65" s="557"/>
      <c r="D65" s="558"/>
      <c r="E65" s="558"/>
      <c r="F65" s="558"/>
      <c r="G65" s="558"/>
      <c r="H65" s="558"/>
      <c r="I65" s="558"/>
      <c r="J65" s="558"/>
      <c r="K65" s="558"/>
      <c r="L65" s="559"/>
      <c r="M65" s="560"/>
      <c r="N65" s="561"/>
      <c r="O65" s="561"/>
      <c r="P65" s="561"/>
      <c r="Q65" s="562"/>
      <c r="R65" s="563"/>
      <c r="S65" s="563"/>
      <c r="T65" s="563"/>
      <c r="U65" s="563"/>
      <c r="V65" s="563"/>
      <c r="W65" s="435"/>
      <c r="X65" s="436"/>
      <c r="Y65" s="438"/>
      <c r="Z65" s="159" t="str">
        <f>IFERROR(VLOOKUP(Y65,【参考】数式用!$A$3:$B$58, 2, FALSE), "")</f>
        <v/>
      </c>
      <c r="AA65" s="160"/>
      <c r="AC65" s="130" t="e">
        <f>VLOOKUP(Y65,【参考】数式用!$A$3:$O$58,15,FALSE)</f>
        <v>#N/A</v>
      </c>
    </row>
    <row r="66" spans="1:29" ht="33.9" customHeight="1">
      <c r="A66" s="134"/>
      <c r="B66" s="161">
        <f t="shared" si="0"/>
        <v>22</v>
      </c>
      <c r="C66" s="557"/>
      <c r="D66" s="558"/>
      <c r="E66" s="558"/>
      <c r="F66" s="558"/>
      <c r="G66" s="558"/>
      <c r="H66" s="558"/>
      <c r="I66" s="558"/>
      <c r="J66" s="558"/>
      <c r="K66" s="558"/>
      <c r="L66" s="559"/>
      <c r="M66" s="560"/>
      <c r="N66" s="561"/>
      <c r="O66" s="561"/>
      <c r="P66" s="561"/>
      <c r="Q66" s="562"/>
      <c r="R66" s="563"/>
      <c r="S66" s="563"/>
      <c r="T66" s="563"/>
      <c r="U66" s="563"/>
      <c r="V66" s="563"/>
      <c r="W66" s="435"/>
      <c r="X66" s="436"/>
      <c r="Y66" s="438"/>
      <c r="Z66" s="159" t="str">
        <f>IFERROR(VLOOKUP(Y66,【参考】数式用!$A$3:$B$58, 2, FALSE), "")</f>
        <v/>
      </c>
      <c r="AA66" s="160"/>
      <c r="AC66" s="130" t="e">
        <f>VLOOKUP(Y66,【参考】数式用!$A$3:$O$58,15,FALSE)</f>
        <v>#N/A</v>
      </c>
    </row>
    <row r="67" spans="1:29" ht="33.9" customHeight="1">
      <c r="A67" s="134"/>
      <c r="B67" s="161">
        <f t="shared" si="0"/>
        <v>23</v>
      </c>
      <c r="C67" s="557"/>
      <c r="D67" s="558"/>
      <c r="E67" s="558"/>
      <c r="F67" s="558"/>
      <c r="G67" s="558"/>
      <c r="H67" s="558"/>
      <c r="I67" s="558"/>
      <c r="J67" s="558"/>
      <c r="K67" s="558"/>
      <c r="L67" s="559"/>
      <c r="M67" s="560"/>
      <c r="N67" s="561"/>
      <c r="O67" s="561"/>
      <c r="P67" s="561"/>
      <c r="Q67" s="562"/>
      <c r="R67" s="563"/>
      <c r="S67" s="563"/>
      <c r="T67" s="563"/>
      <c r="U67" s="563"/>
      <c r="V67" s="563"/>
      <c r="W67" s="435"/>
      <c r="X67" s="436"/>
      <c r="Y67" s="438"/>
      <c r="Z67" s="159" t="str">
        <f>IFERROR(VLOOKUP(Y67,【参考】数式用!$A$3:$B$58, 2, FALSE), "")</f>
        <v/>
      </c>
      <c r="AA67" s="160"/>
      <c r="AC67" s="130" t="e">
        <f>VLOOKUP(Y67,【参考】数式用!$A$3:$O$58,15,FALSE)</f>
        <v>#N/A</v>
      </c>
    </row>
    <row r="68" spans="1:29" ht="33.9" customHeight="1">
      <c r="A68" s="134"/>
      <c r="B68" s="161">
        <f t="shared" si="0"/>
        <v>24</v>
      </c>
      <c r="C68" s="557"/>
      <c r="D68" s="558"/>
      <c r="E68" s="558"/>
      <c r="F68" s="558"/>
      <c r="G68" s="558"/>
      <c r="H68" s="558"/>
      <c r="I68" s="558"/>
      <c r="J68" s="558"/>
      <c r="K68" s="558"/>
      <c r="L68" s="559"/>
      <c r="M68" s="560"/>
      <c r="N68" s="561"/>
      <c r="O68" s="561"/>
      <c r="P68" s="561"/>
      <c r="Q68" s="562"/>
      <c r="R68" s="563"/>
      <c r="S68" s="563"/>
      <c r="T68" s="563"/>
      <c r="U68" s="563"/>
      <c r="V68" s="563"/>
      <c r="W68" s="435"/>
      <c r="X68" s="436"/>
      <c r="Y68" s="438"/>
      <c r="Z68" s="159" t="str">
        <f>IFERROR(VLOOKUP(Y68,【参考】数式用!$A$3:$B$58, 2, FALSE), "")</f>
        <v/>
      </c>
      <c r="AA68" s="160"/>
      <c r="AC68" s="130" t="e">
        <f>VLOOKUP(Y68,【参考】数式用!$A$3:$O$58,15,FALSE)</f>
        <v>#N/A</v>
      </c>
    </row>
    <row r="69" spans="1:29" ht="33.9" customHeight="1">
      <c r="A69" s="134"/>
      <c r="B69" s="161">
        <f t="shared" si="0"/>
        <v>25</v>
      </c>
      <c r="C69" s="557"/>
      <c r="D69" s="558"/>
      <c r="E69" s="558"/>
      <c r="F69" s="558"/>
      <c r="G69" s="558"/>
      <c r="H69" s="558"/>
      <c r="I69" s="558"/>
      <c r="J69" s="558"/>
      <c r="K69" s="558"/>
      <c r="L69" s="559"/>
      <c r="M69" s="560"/>
      <c r="N69" s="561"/>
      <c r="O69" s="561"/>
      <c r="P69" s="561"/>
      <c r="Q69" s="562"/>
      <c r="R69" s="563"/>
      <c r="S69" s="563"/>
      <c r="T69" s="563"/>
      <c r="U69" s="563"/>
      <c r="V69" s="563"/>
      <c r="W69" s="435"/>
      <c r="X69" s="436"/>
      <c r="Y69" s="438"/>
      <c r="Z69" s="159" t="str">
        <f>IFERROR(VLOOKUP(Y69,【参考】数式用!$A$3:$B$58, 2, FALSE), "")</f>
        <v/>
      </c>
      <c r="AA69" s="160"/>
      <c r="AC69" s="130" t="e">
        <f>VLOOKUP(Y69,【参考】数式用!$A$3:$O$58,15,FALSE)</f>
        <v>#N/A</v>
      </c>
    </row>
    <row r="70" spans="1:29" ht="33.9" customHeight="1">
      <c r="A70" s="134"/>
      <c r="B70" s="161">
        <f t="shared" si="0"/>
        <v>26</v>
      </c>
      <c r="C70" s="557"/>
      <c r="D70" s="558"/>
      <c r="E70" s="558"/>
      <c r="F70" s="558"/>
      <c r="G70" s="558"/>
      <c r="H70" s="558"/>
      <c r="I70" s="558"/>
      <c r="J70" s="558"/>
      <c r="K70" s="558"/>
      <c r="L70" s="559"/>
      <c r="M70" s="560"/>
      <c r="N70" s="561"/>
      <c r="O70" s="561"/>
      <c r="P70" s="561"/>
      <c r="Q70" s="562"/>
      <c r="R70" s="563"/>
      <c r="S70" s="563"/>
      <c r="T70" s="563"/>
      <c r="U70" s="563"/>
      <c r="V70" s="563"/>
      <c r="W70" s="435"/>
      <c r="X70" s="436"/>
      <c r="Y70" s="438"/>
      <c r="Z70" s="159" t="str">
        <f>IFERROR(VLOOKUP(Y70,【参考】数式用!$A$3:$B$58, 2, FALSE), "")</f>
        <v/>
      </c>
      <c r="AA70" s="160"/>
      <c r="AC70" s="130" t="e">
        <f>VLOOKUP(Y70,【参考】数式用!$A$3:$O$58,15,FALSE)</f>
        <v>#N/A</v>
      </c>
    </row>
    <row r="71" spans="1:29" ht="33.9" customHeight="1">
      <c r="A71" s="134"/>
      <c r="B71" s="161">
        <f t="shared" si="0"/>
        <v>27</v>
      </c>
      <c r="C71" s="557"/>
      <c r="D71" s="558"/>
      <c r="E71" s="558"/>
      <c r="F71" s="558"/>
      <c r="G71" s="558"/>
      <c r="H71" s="558"/>
      <c r="I71" s="558"/>
      <c r="J71" s="558"/>
      <c r="K71" s="558"/>
      <c r="L71" s="559"/>
      <c r="M71" s="560"/>
      <c r="N71" s="561"/>
      <c r="O71" s="561"/>
      <c r="P71" s="561"/>
      <c r="Q71" s="562"/>
      <c r="R71" s="563"/>
      <c r="S71" s="563"/>
      <c r="T71" s="563"/>
      <c r="U71" s="563"/>
      <c r="V71" s="563"/>
      <c r="W71" s="435"/>
      <c r="X71" s="436"/>
      <c r="Y71" s="438"/>
      <c r="Z71" s="159" t="str">
        <f>IFERROR(VLOOKUP(Y71,【参考】数式用!$A$3:$B$58, 2, FALSE), "")</f>
        <v/>
      </c>
      <c r="AA71" s="160"/>
      <c r="AC71" s="130" t="e">
        <f>VLOOKUP(Y71,【参考】数式用!$A$3:$O$58,15,FALSE)</f>
        <v>#N/A</v>
      </c>
    </row>
    <row r="72" spans="1:29" ht="33.9" customHeight="1">
      <c r="A72" s="134"/>
      <c r="B72" s="161">
        <f t="shared" si="0"/>
        <v>28</v>
      </c>
      <c r="C72" s="557"/>
      <c r="D72" s="558"/>
      <c r="E72" s="558"/>
      <c r="F72" s="558"/>
      <c r="G72" s="558"/>
      <c r="H72" s="558"/>
      <c r="I72" s="558"/>
      <c r="J72" s="558"/>
      <c r="K72" s="558"/>
      <c r="L72" s="559"/>
      <c r="M72" s="560"/>
      <c r="N72" s="561"/>
      <c r="O72" s="561"/>
      <c r="P72" s="561"/>
      <c r="Q72" s="562"/>
      <c r="R72" s="563"/>
      <c r="S72" s="563"/>
      <c r="T72" s="563"/>
      <c r="U72" s="563"/>
      <c r="V72" s="563"/>
      <c r="W72" s="435"/>
      <c r="X72" s="436"/>
      <c r="Y72" s="438"/>
      <c r="Z72" s="159" t="str">
        <f>IFERROR(VLOOKUP(Y72,【参考】数式用!$A$3:$B$58, 2, FALSE), "")</f>
        <v/>
      </c>
      <c r="AA72" s="160"/>
      <c r="AC72" s="130" t="e">
        <f>VLOOKUP(Y72,【参考】数式用!$A$3:$O$58,15,FALSE)</f>
        <v>#N/A</v>
      </c>
    </row>
    <row r="73" spans="1:29" ht="33.9" customHeight="1">
      <c r="A73" s="134"/>
      <c r="B73" s="161">
        <f t="shared" si="0"/>
        <v>29</v>
      </c>
      <c r="C73" s="557"/>
      <c r="D73" s="558"/>
      <c r="E73" s="558"/>
      <c r="F73" s="558"/>
      <c r="G73" s="558"/>
      <c r="H73" s="558"/>
      <c r="I73" s="558"/>
      <c r="J73" s="558"/>
      <c r="K73" s="558"/>
      <c r="L73" s="559"/>
      <c r="M73" s="560"/>
      <c r="N73" s="561"/>
      <c r="O73" s="561"/>
      <c r="P73" s="561"/>
      <c r="Q73" s="562"/>
      <c r="R73" s="563"/>
      <c r="S73" s="563"/>
      <c r="T73" s="563"/>
      <c r="U73" s="563"/>
      <c r="V73" s="563"/>
      <c r="W73" s="435"/>
      <c r="X73" s="436"/>
      <c r="Y73" s="438"/>
      <c r="Z73" s="159" t="str">
        <f>IFERROR(VLOOKUP(Y73,【参考】数式用!$A$3:$B$58, 2, FALSE), "")</f>
        <v/>
      </c>
      <c r="AA73" s="160"/>
      <c r="AC73" s="130" t="e">
        <f>VLOOKUP(Y73,【参考】数式用!$A$3:$O$58,15,FALSE)</f>
        <v>#N/A</v>
      </c>
    </row>
    <row r="74" spans="1:29" ht="33.9" customHeight="1">
      <c r="A74" s="134"/>
      <c r="B74" s="161">
        <f t="shared" si="0"/>
        <v>30</v>
      </c>
      <c r="C74" s="557"/>
      <c r="D74" s="558"/>
      <c r="E74" s="558"/>
      <c r="F74" s="558"/>
      <c r="G74" s="558"/>
      <c r="H74" s="558"/>
      <c r="I74" s="558"/>
      <c r="J74" s="558"/>
      <c r="K74" s="558"/>
      <c r="L74" s="559"/>
      <c r="M74" s="560"/>
      <c r="N74" s="561"/>
      <c r="O74" s="561"/>
      <c r="P74" s="561"/>
      <c r="Q74" s="562"/>
      <c r="R74" s="563"/>
      <c r="S74" s="563"/>
      <c r="T74" s="563"/>
      <c r="U74" s="563"/>
      <c r="V74" s="563"/>
      <c r="W74" s="435"/>
      <c r="X74" s="436"/>
      <c r="Y74" s="438"/>
      <c r="Z74" s="159" t="str">
        <f>IFERROR(VLOOKUP(Y74,【参考】数式用!$A$3:$B$58, 2, FALSE), "")</f>
        <v/>
      </c>
      <c r="AA74" s="160"/>
      <c r="AC74" s="130" t="e">
        <f>VLOOKUP(Y74,【参考】数式用!$A$3:$O$58,15,FALSE)</f>
        <v>#N/A</v>
      </c>
    </row>
    <row r="75" spans="1:29" ht="33.9" customHeight="1">
      <c r="A75" s="134"/>
      <c r="B75" s="161">
        <f t="shared" si="0"/>
        <v>31</v>
      </c>
      <c r="C75" s="557"/>
      <c r="D75" s="558"/>
      <c r="E75" s="558"/>
      <c r="F75" s="558"/>
      <c r="G75" s="558"/>
      <c r="H75" s="558"/>
      <c r="I75" s="558"/>
      <c r="J75" s="558"/>
      <c r="K75" s="558"/>
      <c r="L75" s="559"/>
      <c r="M75" s="560"/>
      <c r="N75" s="561"/>
      <c r="O75" s="561"/>
      <c r="P75" s="561"/>
      <c r="Q75" s="562"/>
      <c r="R75" s="563"/>
      <c r="S75" s="563"/>
      <c r="T75" s="563"/>
      <c r="U75" s="563"/>
      <c r="V75" s="563"/>
      <c r="W75" s="435"/>
      <c r="X75" s="436"/>
      <c r="Y75" s="438"/>
      <c r="Z75" s="159" t="str">
        <f>IFERROR(VLOOKUP(Y75,【参考】数式用!$A$3:$B$58, 2, FALSE), "")</f>
        <v/>
      </c>
      <c r="AA75" s="160"/>
      <c r="AC75" s="130" t="e">
        <f>VLOOKUP(Y75,【参考】数式用!$A$3:$O$58,15,FALSE)</f>
        <v>#N/A</v>
      </c>
    </row>
    <row r="76" spans="1:29" ht="33.9" customHeight="1">
      <c r="A76" s="134"/>
      <c r="B76" s="161">
        <f t="shared" si="0"/>
        <v>32</v>
      </c>
      <c r="C76" s="557"/>
      <c r="D76" s="558"/>
      <c r="E76" s="558"/>
      <c r="F76" s="558"/>
      <c r="G76" s="558"/>
      <c r="H76" s="558"/>
      <c r="I76" s="558"/>
      <c r="J76" s="558"/>
      <c r="K76" s="558"/>
      <c r="L76" s="559"/>
      <c r="M76" s="560"/>
      <c r="N76" s="561"/>
      <c r="O76" s="561"/>
      <c r="P76" s="561"/>
      <c r="Q76" s="562"/>
      <c r="R76" s="563"/>
      <c r="S76" s="563"/>
      <c r="T76" s="563"/>
      <c r="U76" s="563"/>
      <c r="V76" s="563"/>
      <c r="W76" s="435"/>
      <c r="X76" s="436"/>
      <c r="Y76" s="438"/>
      <c r="Z76" s="159" t="str">
        <f>IFERROR(VLOOKUP(Y76,【参考】数式用!$A$3:$B$58, 2, FALSE), "")</f>
        <v/>
      </c>
      <c r="AA76" s="160"/>
      <c r="AC76" s="130" t="e">
        <f>VLOOKUP(Y76,【参考】数式用!$A$3:$O$58,15,FALSE)</f>
        <v>#N/A</v>
      </c>
    </row>
    <row r="77" spans="1:29" ht="33.9" customHeight="1">
      <c r="A77" s="134"/>
      <c r="B77" s="161">
        <f t="shared" si="0"/>
        <v>33</v>
      </c>
      <c r="C77" s="557"/>
      <c r="D77" s="558"/>
      <c r="E77" s="558"/>
      <c r="F77" s="558"/>
      <c r="G77" s="558"/>
      <c r="H77" s="558"/>
      <c r="I77" s="558"/>
      <c r="J77" s="558"/>
      <c r="K77" s="558"/>
      <c r="L77" s="559"/>
      <c r="M77" s="560"/>
      <c r="N77" s="561"/>
      <c r="O77" s="561"/>
      <c r="P77" s="561"/>
      <c r="Q77" s="562"/>
      <c r="R77" s="563"/>
      <c r="S77" s="563"/>
      <c r="T77" s="563"/>
      <c r="U77" s="563"/>
      <c r="V77" s="563"/>
      <c r="W77" s="435"/>
      <c r="X77" s="436"/>
      <c r="Y77" s="438"/>
      <c r="Z77" s="159" t="str">
        <f>IFERROR(VLOOKUP(Y77,【参考】数式用!$A$3:$B$58, 2, FALSE), "")</f>
        <v/>
      </c>
      <c r="AA77" s="160"/>
      <c r="AC77" s="130" t="e">
        <f>VLOOKUP(Y77,【参考】数式用!$A$3:$O$58,15,FALSE)</f>
        <v>#N/A</v>
      </c>
    </row>
    <row r="78" spans="1:29" ht="33.9" customHeight="1">
      <c r="A78" s="134"/>
      <c r="B78" s="161">
        <f t="shared" si="0"/>
        <v>34</v>
      </c>
      <c r="C78" s="557"/>
      <c r="D78" s="558"/>
      <c r="E78" s="558"/>
      <c r="F78" s="558"/>
      <c r="G78" s="558"/>
      <c r="H78" s="558"/>
      <c r="I78" s="558"/>
      <c r="J78" s="558"/>
      <c r="K78" s="558"/>
      <c r="L78" s="559"/>
      <c r="M78" s="560"/>
      <c r="N78" s="561"/>
      <c r="O78" s="561"/>
      <c r="P78" s="561"/>
      <c r="Q78" s="562"/>
      <c r="R78" s="563"/>
      <c r="S78" s="563"/>
      <c r="T78" s="563"/>
      <c r="U78" s="563"/>
      <c r="V78" s="563"/>
      <c r="W78" s="435"/>
      <c r="X78" s="436"/>
      <c r="Y78" s="438"/>
      <c r="Z78" s="159" t="str">
        <f>IFERROR(VLOOKUP(Y78,【参考】数式用!$A$3:$B$58, 2, FALSE), "")</f>
        <v/>
      </c>
      <c r="AA78" s="160"/>
      <c r="AC78" s="130" t="e">
        <f>VLOOKUP(Y78,【参考】数式用!$A$3:$O$58,15,FALSE)</f>
        <v>#N/A</v>
      </c>
    </row>
    <row r="79" spans="1:29" ht="33.9" customHeight="1">
      <c r="A79" s="134"/>
      <c r="B79" s="161">
        <f t="shared" si="0"/>
        <v>35</v>
      </c>
      <c r="C79" s="557"/>
      <c r="D79" s="558"/>
      <c r="E79" s="558"/>
      <c r="F79" s="558"/>
      <c r="G79" s="558"/>
      <c r="H79" s="558"/>
      <c r="I79" s="558"/>
      <c r="J79" s="558"/>
      <c r="K79" s="558"/>
      <c r="L79" s="559"/>
      <c r="M79" s="560"/>
      <c r="N79" s="561"/>
      <c r="O79" s="561"/>
      <c r="P79" s="561"/>
      <c r="Q79" s="562"/>
      <c r="R79" s="563"/>
      <c r="S79" s="563"/>
      <c r="T79" s="563"/>
      <c r="U79" s="563"/>
      <c r="V79" s="563"/>
      <c r="W79" s="435"/>
      <c r="X79" s="436"/>
      <c r="Y79" s="438"/>
      <c r="Z79" s="159" t="str">
        <f>IFERROR(VLOOKUP(Y79,【参考】数式用!$A$3:$B$58, 2, FALSE), "")</f>
        <v/>
      </c>
      <c r="AA79" s="160"/>
      <c r="AC79" s="130" t="e">
        <f>VLOOKUP(Y79,【参考】数式用!$A$3:$O$58,15,FALSE)</f>
        <v>#N/A</v>
      </c>
    </row>
    <row r="80" spans="1:29" ht="33.9" customHeight="1">
      <c r="A80" s="134"/>
      <c r="B80" s="161">
        <f t="shared" si="0"/>
        <v>36</v>
      </c>
      <c r="C80" s="557"/>
      <c r="D80" s="558"/>
      <c r="E80" s="558"/>
      <c r="F80" s="558"/>
      <c r="G80" s="558"/>
      <c r="H80" s="558"/>
      <c r="I80" s="558"/>
      <c r="J80" s="558"/>
      <c r="K80" s="558"/>
      <c r="L80" s="559"/>
      <c r="M80" s="560"/>
      <c r="N80" s="561"/>
      <c r="O80" s="561"/>
      <c r="P80" s="561"/>
      <c r="Q80" s="562"/>
      <c r="R80" s="563"/>
      <c r="S80" s="563"/>
      <c r="T80" s="563"/>
      <c r="U80" s="563"/>
      <c r="V80" s="563"/>
      <c r="W80" s="435"/>
      <c r="X80" s="436"/>
      <c r="Y80" s="438"/>
      <c r="Z80" s="159" t="str">
        <f>IFERROR(VLOOKUP(Y80,【参考】数式用!$A$3:$B$58, 2, FALSE), "")</f>
        <v/>
      </c>
      <c r="AA80" s="160"/>
      <c r="AC80" s="130" t="e">
        <f>VLOOKUP(Y80,【参考】数式用!$A$3:$O$58,15,FALSE)</f>
        <v>#N/A</v>
      </c>
    </row>
    <row r="81" spans="1:29" ht="33.9" customHeight="1">
      <c r="A81" s="134"/>
      <c r="B81" s="161">
        <f t="shared" si="0"/>
        <v>37</v>
      </c>
      <c r="C81" s="557"/>
      <c r="D81" s="558"/>
      <c r="E81" s="558"/>
      <c r="F81" s="558"/>
      <c r="G81" s="558"/>
      <c r="H81" s="558"/>
      <c r="I81" s="558"/>
      <c r="J81" s="558"/>
      <c r="K81" s="558"/>
      <c r="L81" s="559"/>
      <c r="M81" s="560"/>
      <c r="N81" s="561"/>
      <c r="O81" s="561"/>
      <c r="P81" s="561"/>
      <c r="Q81" s="562"/>
      <c r="R81" s="563"/>
      <c r="S81" s="563"/>
      <c r="T81" s="563"/>
      <c r="U81" s="563"/>
      <c r="V81" s="563"/>
      <c r="W81" s="435"/>
      <c r="X81" s="436"/>
      <c r="Y81" s="438"/>
      <c r="Z81" s="159" t="str">
        <f>IFERROR(VLOOKUP(Y81,【参考】数式用!$A$3:$B$58, 2, FALSE), "")</f>
        <v/>
      </c>
      <c r="AA81" s="160"/>
      <c r="AC81" s="130" t="e">
        <f>VLOOKUP(Y81,【参考】数式用!$A$3:$O$58,15,FALSE)</f>
        <v>#N/A</v>
      </c>
    </row>
    <row r="82" spans="1:29" ht="33.9" customHeight="1">
      <c r="A82" s="134"/>
      <c r="B82" s="161">
        <f t="shared" si="0"/>
        <v>38</v>
      </c>
      <c r="C82" s="557"/>
      <c r="D82" s="558"/>
      <c r="E82" s="558"/>
      <c r="F82" s="558"/>
      <c r="G82" s="558"/>
      <c r="H82" s="558"/>
      <c r="I82" s="558"/>
      <c r="J82" s="558"/>
      <c r="K82" s="558"/>
      <c r="L82" s="559"/>
      <c r="M82" s="560"/>
      <c r="N82" s="561"/>
      <c r="O82" s="561"/>
      <c r="P82" s="561"/>
      <c r="Q82" s="562"/>
      <c r="R82" s="563"/>
      <c r="S82" s="563"/>
      <c r="T82" s="563"/>
      <c r="U82" s="563"/>
      <c r="V82" s="563"/>
      <c r="W82" s="435"/>
      <c r="X82" s="436"/>
      <c r="Y82" s="438"/>
      <c r="Z82" s="159" t="str">
        <f>IFERROR(VLOOKUP(Y82,【参考】数式用!$A$3:$B$58, 2, FALSE), "")</f>
        <v/>
      </c>
      <c r="AA82" s="160"/>
      <c r="AC82" s="130" t="e">
        <f>VLOOKUP(Y82,【参考】数式用!$A$3:$O$58,15,FALSE)</f>
        <v>#N/A</v>
      </c>
    </row>
    <row r="83" spans="1:29" ht="33.9" customHeight="1">
      <c r="A83" s="134"/>
      <c r="B83" s="161">
        <f t="shared" si="0"/>
        <v>39</v>
      </c>
      <c r="C83" s="557"/>
      <c r="D83" s="558"/>
      <c r="E83" s="558"/>
      <c r="F83" s="558"/>
      <c r="G83" s="558"/>
      <c r="H83" s="558"/>
      <c r="I83" s="558"/>
      <c r="J83" s="558"/>
      <c r="K83" s="558"/>
      <c r="L83" s="559"/>
      <c r="M83" s="560"/>
      <c r="N83" s="561"/>
      <c r="O83" s="561"/>
      <c r="P83" s="561"/>
      <c r="Q83" s="562"/>
      <c r="R83" s="563"/>
      <c r="S83" s="563"/>
      <c r="T83" s="563"/>
      <c r="U83" s="563"/>
      <c r="V83" s="563"/>
      <c r="W83" s="435"/>
      <c r="X83" s="436"/>
      <c r="Y83" s="438"/>
      <c r="Z83" s="159" t="str">
        <f>IFERROR(VLOOKUP(Y83,【参考】数式用!$A$3:$B$58, 2, FALSE), "")</f>
        <v/>
      </c>
      <c r="AA83" s="160"/>
      <c r="AC83" s="130" t="e">
        <f>VLOOKUP(Y83,【参考】数式用!$A$3:$O$58,15,FALSE)</f>
        <v>#N/A</v>
      </c>
    </row>
    <row r="84" spans="1:29" ht="33.9" customHeight="1">
      <c r="A84" s="134"/>
      <c r="B84" s="161">
        <f t="shared" si="0"/>
        <v>40</v>
      </c>
      <c r="C84" s="557"/>
      <c r="D84" s="558"/>
      <c r="E84" s="558"/>
      <c r="F84" s="558"/>
      <c r="G84" s="558"/>
      <c r="H84" s="558"/>
      <c r="I84" s="558"/>
      <c r="J84" s="558"/>
      <c r="K84" s="558"/>
      <c r="L84" s="559"/>
      <c r="M84" s="560"/>
      <c r="N84" s="561"/>
      <c r="O84" s="561"/>
      <c r="P84" s="561"/>
      <c r="Q84" s="562"/>
      <c r="R84" s="563"/>
      <c r="S84" s="563"/>
      <c r="T84" s="563"/>
      <c r="U84" s="563"/>
      <c r="V84" s="563"/>
      <c r="W84" s="435"/>
      <c r="X84" s="436"/>
      <c r="Y84" s="438"/>
      <c r="Z84" s="159" t="str">
        <f>IFERROR(VLOOKUP(Y84,【参考】数式用!$A$3:$B$58, 2, FALSE), "")</f>
        <v/>
      </c>
      <c r="AA84" s="160"/>
      <c r="AC84" s="130" t="e">
        <f>VLOOKUP(Y84,【参考】数式用!$A$3:$O$58,15,FALSE)</f>
        <v>#N/A</v>
      </c>
    </row>
    <row r="85" spans="1:29" ht="33.9" customHeight="1">
      <c r="A85" s="134"/>
      <c r="B85" s="161">
        <f t="shared" si="0"/>
        <v>41</v>
      </c>
      <c r="C85" s="557"/>
      <c r="D85" s="558"/>
      <c r="E85" s="558"/>
      <c r="F85" s="558"/>
      <c r="G85" s="558"/>
      <c r="H85" s="558"/>
      <c r="I85" s="558"/>
      <c r="J85" s="558"/>
      <c r="K85" s="558"/>
      <c r="L85" s="559"/>
      <c r="M85" s="560"/>
      <c r="N85" s="561"/>
      <c r="O85" s="561"/>
      <c r="P85" s="561"/>
      <c r="Q85" s="562"/>
      <c r="R85" s="563"/>
      <c r="S85" s="563"/>
      <c r="T85" s="563"/>
      <c r="U85" s="563"/>
      <c r="V85" s="563"/>
      <c r="W85" s="435"/>
      <c r="X85" s="436"/>
      <c r="Y85" s="438"/>
      <c r="Z85" s="159" t="str">
        <f>IFERROR(VLOOKUP(Y85,【参考】数式用!$A$3:$B$58, 2, FALSE), "")</f>
        <v/>
      </c>
      <c r="AA85" s="160"/>
      <c r="AC85" s="130" t="e">
        <f>VLOOKUP(Y85,【参考】数式用!$A$3:$O$58,15,FALSE)</f>
        <v>#N/A</v>
      </c>
    </row>
    <row r="86" spans="1:29" ht="33.9" customHeight="1">
      <c r="A86" s="134"/>
      <c r="B86" s="161">
        <f t="shared" si="0"/>
        <v>42</v>
      </c>
      <c r="C86" s="557"/>
      <c r="D86" s="558"/>
      <c r="E86" s="558"/>
      <c r="F86" s="558"/>
      <c r="G86" s="558"/>
      <c r="H86" s="558"/>
      <c r="I86" s="558"/>
      <c r="J86" s="558"/>
      <c r="K86" s="558"/>
      <c r="L86" s="559"/>
      <c r="M86" s="560"/>
      <c r="N86" s="561"/>
      <c r="O86" s="561"/>
      <c r="P86" s="561"/>
      <c r="Q86" s="562"/>
      <c r="R86" s="563"/>
      <c r="S86" s="563"/>
      <c r="T86" s="563"/>
      <c r="U86" s="563"/>
      <c r="V86" s="563"/>
      <c r="W86" s="435"/>
      <c r="X86" s="436"/>
      <c r="Y86" s="438"/>
      <c r="Z86" s="159" t="str">
        <f>IFERROR(VLOOKUP(Y86,【参考】数式用!$A$3:$B$58, 2, FALSE), "")</f>
        <v/>
      </c>
      <c r="AA86" s="160"/>
      <c r="AC86" s="130" t="e">
        <f>VLOOKUP(Y86,【参考】数式用!$A$3:$O$58,15,FALSE)</f>
        <v>#N/A</v>
      </c>
    </row>
    <row r="87" spans="1:29" ht="33.9" customHeight="1">
      <c r="A87" s="134"/>
      <c r="B87" s="161">
        <f t="shared" si="0"/>
        <v>43</v>
      </c>
      <c r="C87" s="557"/>
      <c r="D87" s="558"/>
      <c r="E87" s="558"/>
      <c r="F87" s="558"/>
      <c r="G87" s="558"/>
      <c r="H87" s="558"/>
      <c r="I87" s="558"/>
      <c r="J87" s="558"/>
      <c r="K87" s="558"/>
      <c r="L87" s="559"/>
      <c r="M87" s="560"/>
      <c r="N87" s="561"/>
      <c r="O87" s="561"/>
      <c r="P87" s="561"/>
      <c r="Q87" s="562"/>
      <c r="R87" s="563"/>
      <c r="S87" s="563"/>
      <c r="T87" s="563"/>
      <c r="U87" s="563"/>
      <c r="V87" s="563"/>
      <c r="W87" s="435"/>
      <c r="X87" s="436"/>
      <c r="Y87" s="438"/>
      <c r="Z87" s="159" t="str">
        <f>IFERROR(VLOOKUP(Y87,【参考】数式用!$A$3:$B$58, 2, FALSE), "")</f>
        <v/>
      </c>
      <c r="AA87" s="160"/>
      <c r="AC87" s="130" t="e">
        <f>VLOOKUP(Y87,【参考】数式用!$A$3:$O$58,15,FALSE)</f>
        <v>#N/A</v>
      </c>
    </row>
    <row r="88" spans="1:29" ht="33.9" customHeight="1">
      <c r="A88" s="134"/>
      <c r="B88" s="161">
        <f t="shared" si="0"/>
        <v>44</v>
      </c>
      <c r="C88" s="557"/>
      <c r="D88" s="558"/>
      <c r="E88" s="558"/>
      <c r="F88" s="558"/>
      <c r="G88" s="558"/>
      <c r="H88" s="558"/>
      <c r="I88" s="558"/>
      <c r="J88" s="558"/>
      <c r="K88" s="558"/>
      <c r="L88" s="559"/>
      <c r="M88" s="560"/>
      <c r="N88" s="561"/>
      <c r="O88" s="561"/>
      <c r="P88" s="561"/>
      <c r="Q88" s="562"/>
      <c r="R88" s="563"/>
      <c r="S88" s="563"/>
      <c r="T88" s="563"/>
      <c r="U88" s="563"/>
      <c r="V88" s="563"/>
      <c r="W88" s="435"/>
      <c r="X88" s="436"/>
      <c r="Y88" s="438"/>
      <c r="Z88" s="159" t="str">
        <f>IFERROR(VLOOKUP(Y88,【参考】数式用!$A$3:$B$58, 2, FALSE), "")</f>
        <v/>
      </c>
      <c r="AA88" s="160"/>
      <c r="AC88" s="130" t="e">
        <f>VLOOKUP(Y88,【参考】数式用!$A$3:$O$58,15,FALSE)</f>
        <v>#N/A</v>
      </c>
    </row>
    <row r="89" spans="1:29" ht="33.9" customHeight="1">
      <c r="A89" s="134"/>
      <c r="B89" s="161">
        <f t="shared" si="0"/>
        <v>45</v>
      </c>
      <c r="C89" s="557"/>
      <c r="D89" s="558"/>
      <c r="E89" s="558"/>
      <c r="F89" s="558"/>
      <c r="G89" s="558"/>
      <c r="H89" s="558"/>
      <c r="I89" s="558"/>
      <c r="J89" s="558"/>
      <c r="K89" s="558"/>
      <c r="L89" s="559"/>
      <c r="M89" s="560"/>
      <c r="N89" s="561"/>
      <c r="O89" s="561"/>
      <c r="P89" s="561"/>
      <c r="Q89" s="562"/>
      <c r="R89" s="563"/>
      <c r="S89" s="563"/>
      <c r="T89" s="563"/>
      <c r="U89" s="563"/>
      <c r="V89" s="563"/>
      <c r="W89" s="435"/>
      <c r="X89" s="436"/>
      <c r="Y89" s="438"/>
      <c r="Z89" s="159" t="str">
        <f>IFERROR(VLOOKUP(Y89,【参考】数式用!$A$3:$B$58, 2, FALSE), "")</f>
        <v/>
      </c>
      <c r="AA89" s="160"/>
      <c r="AC89" s="130" t="e">
        <f>VLOOKUP(Y89,【参考】数式用!$A$3:$O$58,15,FALSE)</f>
        <v>#N/A</v>
      </c>
    </row>
    <row r="90" spans="1:29" ht="33.9" customHeight="1">
      <c r="A90" s="134"/>
      <c r="B90" s="161">
        <f t="shared" si="0"/>
        <v>46</v>
      </c>
      <c r="C90" s="557"/>
      <c r="D90" s="558"/>
      <c r="E90" s="558"/>
      <c r="F90" s="558"/>
      <c r="G90" s="558"/>
      <c r="H90" s="558"/>
      <c r="I90" s="558"/>
      <c r="J90" s="558"/>
      <c r="K90" s="558"/>
      <c r="L90" s="559"/>
      <c r="M90" s="560"/>
      <c r="N90" s="561"/>
      <c r="O90" s="561"/>
      <c r="P90" s="561"/>
      <c r="Q90" s="562"/>
      <c r="R90" s="563"/>
      <c r="S90" s="563"/>
      <c r="T90" s="563"/>
      <c r="U90" s="563"/>
      <c r="V90" s="563"/>
      <c r="W90" s="435"/>
      <c r="X90" s="436"/>
      <c r="Y90" s="438"/>
      <c r="Z90" s="159" t="str">
        <f>IFERROR(VLOOKUP(Y90,【参考】数式用!$A$3:$B$58, 2, FALSE), "")</f>
        <v/>
      </c>
      <c r="AA90" s="160"/>
      <c r="AC90" s="130" t="e">
        <f>VLOOKUP(Y90,【参考】数式用!$A$3:$O$58,15,FALSE)</f>
        <v>#N/A</v>
      </c>
    </row>
    <row r="91" spans="1:29" ht="33.9" customHeight="1">
      <c r="A91" s="134"/>
      <c r="B91" s="161">
        <f t="shared" si="0"/>
        <v>47</v>
      </c>
      <c r="C91" s="557"/>
      <c r="D91" s="558"/>
      <c r="E91" s="558"/>
      <c r="F91" s="558"/>
      <c r="G91" s="558"/>
      <c r="H91" s="558"/>
      <c r="I91" s="558"/>
      <c r="J91" s="558"/>
      <c r="K91" s="558"/>
      <c r="L91" s="559"/>
      <c r="M91" s="560"/>
      <c r="N91" s="561"/>
      <c r="O91" s="561"/>
      <c r="P91" s="561"/>
      <c r="Q91" s="562"/>
      <c r="R91" s="563"/>
      <c r="S91" s="563"/>
      <c r="T91" s="563"/>
      <c r="U91" s="563"/>
      <c r="V91" s="563"/>
      <c r="W91" s="435"/>
      <c r="X91" s="436"/>
      <c r="Y91" s="438"/>
      <c r="Z91" s="159" t="str">
        <f>IFERROR(VLOOKUP(Y91,【参考】数式用!$A$3:$B$58, 2, FALSE), "")</f>
        <v/>
      </c>
      <c r="AA91" s="160"/>
      <c r="AC91" s="130" t="e">
        <f>VLOOKUP(Y91,【参考】数式用!$A$3:$O$58,15,FALSE)</f>
        <v>#N/A</v>
      </c>
    </row>
    <row r="92" spans="1:29" ht="33.9" customHeight="1">
      <c r="A92" s="134"/>
      <c r="B92" s="161">
        <f t="shared" si="0"/>
        <v>48</v>
      </c>
      <c r="C92" s="557"/>
      <c r="D92" s="558"/>
      <c r="E92" s="558"/>
      <c r="F92" s="558"/>
      <c r="G92" s="558"/>
      <c r="H92" s="558"/>
      <c r="I92" s="558"/>
      <c r="J92" s="558"/>
      <c r="K92" s="558"/>
      <c r="L92" s="559"/>
      <c r="M92" s="560"/>
      <c r="N92" s="561"/>
      <c r="O92" s="561"/>
      <c r="P92" s="561"/>
      <c r="Q92" s="562"/>
      <c r="R92" s="563"/>
      <c r="S92" s="563"/>
      <c r="T92" s="563"/>
      <c r="U92" s="563"/>
      <c r="V92" s="563"/>
      <c r="W92" s="435"/>
      <c r="X92" s="436"/>
      <c r="Y92" s="438"/>
      <c r="Z92" s="159" t="str">
        <f>IFERROR(VLOOKUP(Y92,【参考】数式用!$A$3:$B$58, 2, FALSE), "")</f>
        <v/>
      </c>
      <c r="AA92" s="160"/>
      <c r="AC92" s="130" t="e">
        <f>VLOOKUP(Y92,【参考】数式用!$A$3:$O$58,15,FALSE)</f>
        <v>#N/A</v>
      </c>
    </row>
    <row r="93" spans="1:29" ht="33.9" customHeight="1">
      <c r="A93" s="134"/>
      <c r="B93" s="161">
        <f t="shared" si="0"/>
        <v>49</v>
      </c>
      <c r="C93" s="557"/>
      <c r="D93" s="558"/>
      <c r="E93" s="558"/>
      <c r="F93" s="558"/>
      <c r="G93" s="558"/>
      <c r="H93" s="558"/>
      <c r="I93" s="558"/>
      <c r="J93" s="558"/>
      <c r="K93" s="558"/>
      <c r="L93" s="559"/>
      <c r="M93" s="560"/>
      <c r="N93" s="561"/>
      <c r="O93" s="561"/>
      <c r="P93" s="561"/>
      <c r="Q93" s="562"/>
      <c r="R93" s="563"/>
      <c r="S93" s="563"/>
      <c r="T93" s="563"/>
      <c r="U93" s="563"/>
      <c r="V93" s="563"/>
      <c r="W93" s="435"/>
      <c r="X93" s="436"/>
      <c r="Y93" s="438"/>
      <c r="Z93" s="159" t="str">
        <f>IFERROR(VLOOKUP(Y93,【参考】数式用!$A$3:$B$58, 2, FALSE), "")</f>
        <v/>
      </c>
      <c r="AA93" s="160"/>
      <c r="AC93" s="130" t="e">
        <f>VLOOKUP(Y93,【参考】数式用!$A$3:$O$58,15,FALSE)</f>
        <v>#N/A</v>
      </c>
    </row>
    <row r="94" spans="1:29" ht="33.9" customHeight="1">
      <c r="A94" s="134"/>
      <c r="B94" s="161">
        <f t="shared" si="0"/>
        <v>50</v>
      </c>
      <c r="C94" s="557"/>
      <c r="D94" s="558"/>
      <c r="E94" s="558"/>
      <c r="F94" s="558"/>
      <c r="G94" s="558"/>
      <c r="H94" s="558"/>
      <c r="I94" s="558"/>
      <c r="J94" s="558"/>
      <c r="K94" s="558"/>
      <c r="L94" s="559"/>
      <c r="M94" s="560"/>
      <c r="N94" s="561"/>
      <c r="O94" s="561"/>
      <c r="P94" s="561"/>
      <c r="Q94" s="562"/>
      <c r="R94" s="563"/>
      <c r="S94" s="563"/>
      <c r="T94" s="563"/>
      <c r="U94" s="563"/>
      <c r="V94" s="563"/>
      <c r="W94" s="435"/>
      <c r="X94" s="436"/>
      <c r="Y94" s="438"/>
      <c r="Z94" s="159" t="str">
        <f>IFERROR(VLOOKUP(Y94,【参考】数式用!$A$3:$B$58, 2, FALSE), "")</f>
        <v/>
      </c>
      <c r="AA94" s="160"/>
      <c r="AC94" s="130" t="e">
        <f>VLOOKUP(Y94,【参考】数式用!$A$3:$O$58,15,FALSE)</f>
        <v>#N/A</v>
      </c>
    </row>
    <row r="95" spans="1:29" ht="33.9" customHeight="1">
      <c r="A95" s="134"/>
      <c r="B95" s="161">
        <f t="shared" si="0"/>
        <v>51</v>
      </c>
      <c r="C95" s="557"/>
      <c r="D95" s="558"/>
      <c r="E95" s="558"/>
      <c r="F95" s="558"/>
      <c r="G95" s="558"/>
      <c r="H95" s="558"/>
      <c r="I95" s="558"/>
      <c r="J95" s="558"/>
      <c r="K95" s="558"/>
      <c r="L95" s="559"/>
      <c r="M95" s="560"/>
      <c r="N95" s="561"/>
      <c r="O95" s="561"/>
      <c r="P95" s="561"/>
      <c r="Q95" s="562"/>
      <c r="R95" s="563"/>
      <c r="S95" s="563"/>
      <c r="T95" s="563"/>
      <c r="U95" s="563"/>
      <c r="V95" s="563"/>
      <c r="W95" s="435"/>
      <c r="X95" s="436"/>
      <c r="Y95" s="438"/>
      <c r="Z95" s="159" t="str">
        <f>IFERROR(VLOOKUP(Y95,【参考】数式用!$A$3:$B$58, 2, FALSE), "")</f>
        <v/>
      </c>
      <c r="AA95" s="160"/>
      <c r="AC95" s="130" t="e">
        <f>VLOOKUP(Y95,【参考】数式用!$A$3:$O$58,15,FALSE)</f>
        <v>#N/A</v>
      </c>
    </row>
    <row r="96" spans="1:29" ht="33.9" customHeight="1">
      <c r="A96" s="134"/>
      <c r="B96" s="161">
        <f t="shared" si="0"/>
        <v>52</v>
      </c>
      <c r="C96" s="557"/>
      <c r="D96" s="558"/>
      <c r="E96" s="558"/>
      <c r="F96" s="558"/>
      <c r="G96" s="558"/>
      <c r="H96" s="558"/>
      <c r="I96" s="558"/>
      <c r="J96" s="558"/>
      <c r="K96" s="558"/>
      <c r="L96" s="559"/>
      <c r="M96" s="560"/>
      <c r="N96" s="561"/>
      <c r="O96" s="561"/>
      <c r="P96" s="561"/>
      <c r="Q96" s="562"/>
      <c r="R96" s="563"/>
      <c r="S96" s="563"/>
      <c r="T96" s="563"/>
      <c r="U96" s="563"/>
      <c r="V96" s="563"/>
      <c r="W96" s="435"/>
      <c r="X96" s="436"/>
      <c r="Y96" s="438"/>
      <c r="Z96" s="159" t="str">
        <f>IFERROR(VLOOKUP(Y96,【参考】数式用!$A$3:$B$58, 2, FALSE), "")</f>
        <v/>
      </c>
      <c r="AA96" s="160"/>
      <c r="AC96" s="130" t="e">
        <f>VLOOKUP(Y96,【参考】数式用!$A$3:$O$58,15,FALSE)</f>
        <v>#N/A</v>
      </c>
    </row>
    <row r="97" spans="1:29" ht="33.9" customHeight="1">
      <c r="A97" s="134"/>
      <c r="B97" s="161">
        <f t="shared" si="0"/>
        <v>53</v>
      </c>
      <c r="C97" s="557"/>
      <c r="D97" s="558"/>
      <c r="E97" s="558"/>
      <c r="F97" s="558"/>
      <c r="G97" s="558"/>
      <c r="H97" s="558"/>
      <c r="I97" s="558"/>
      <c r="J97" s="558"/>
      <c r="K97" s="558"/>
      <c r="L97" s="559"/>
      <c r="M97" s="560"/>
      <c r="N97" s="561"/>
      <c r="O97" s="561"/>
      <c r="P97" s="561"/>
      <c r="Q97" s="562"/>
      <c r="R97" s="563"/>
      <c r="S97" s="563"/>
      <c r="T97" s="563"/>
      <c r="U97" s="563"/>
      <c r="V97" s="563"/>
      <c r="W97" s="435"/>
      <c r="X97" s="436"/>
      <c r="Y97" s="438"/>
      <c r="Z97" s="159" t="str">
        <f>IFERROR(VLOOKUP(Y97,【参考】数式用!$A$3:$B$58, 2, FALSE), "")</f>
        <v/>
      </c>
      <c r="AA97" s="160"/>
      <c r="AC97" s="130" t="e">
        <f>VLOOKUP(Y97,【参考】数式用!$A$3:$O$58,15,FALSE)</f>
        <v>#N/A</v>
      </c>
    </row>
    <row r="98" spans="1:29" ht="33.9" customHeight="1">
      <c r="A98" s="134"/>
      <c r="B98" s="161">
        <f t="shared" si="0"/>
        <v>54</v>
      </c>
      <c r="C98" s="557"/>
      <c r="D98" s="558"/>
      <c r="E98" s="558"/>
      <c r="F98" s="558"/>
      <c r="G98" s="558"/>
      <c r="H98" s="558"/>
      <c r="I98" s="558"/>
      <c r="J98" s="558"/>
      <c r="K98" s="558"/>
      <c r="L98" s="559"/>
      <c r="M98" s="560"/>
      <c r="N98" s="561"/>
      <c r="O98" s="561"/>
      <c r="P98" s="561"/>
      <c r="Q98" s="562"/>
      <c r="R98" s="563"/>
      <c r="S98" s="563"/>
      <c r="T98" s="563"/>
      <c r="U98" s="563"/>
      <c r="V98" s="563"/>
      <c r="W98" s="435"/>
      <c r="X98" s="436"/>
      <c r="Y98" s="438"/>
      <c r="Z98" s="159" t="str">
        <f>IFERROR(VLOOKUP(Y98,【参考】数式用!$A$3:$B$58, 2, FALSE), "")</f>
        <v/>
      </c>
      <c r="AA98" s="160"/>
      <c r="AC98" s="130" t="e">
        <f>VLOOKUP(Y98,【参考】数式用!$A$3:$O$58,15,FALSE)</f>
        <v>#N/A</v>
      </c>
    </row>
    <row r="99" spans="1:29" ht="33.9" customHeight="1">
      <c r="A99" s="134"/>
      <c r="B99" s="161">
        <f t="shared" si="0"/>
        <v>55</v>
      </c>
      <c r="C99" s="557"/>
      <c r="D99" s="558"/>
      <c r="E99" s="558"/>
      <c r="F99" s="558"/>
      <c r="G99" s="558"/>
      <c r="H99" s="558"/>
      <c r="I99" s="558"/>
      <c r="J99" s="558"/>
      <c r="K99" s="558"/>
      <c r="L99" s="559"/>
      <c r="M99" s="560"/>
      <c r="N99" s="561"/>
      <c r="O99" s="561"/>
      <c r="P99" s="561"/>
      <c r="Q99" s="562"/>
      <c r="R99" s="563"/>
      <c r="S99" s="563"/>
      <c r="T99" s="563"/>
      <c r="U99" s="563"/>
      <c r="V99" s="563"/>
      <c r="W99" s="435"/>
      <c r="X99" s="436"/>
      <c r="Y99" s="438"/>
      <c r="Z99" s="159" t="str">
        <f>IFERROR(VLOOKUP(Y99,【参考】数式用!$A$3:$B$58, 2, FALSE), "")</f>
        <v/>
      </c>
      <c r="AA99" s="160"/>
      <c r="AC99" s="130" t="e">
        <f>VLOOKUP(Y99,【参考】数式用!$A$3:$O$58,15,FALSE)</f>
        <v>#N/A</v>
      </c>
    </row>
    <row r="100" spans="1:29" ht="33.9" customHeight="1">
      <c r="A100" s="134"/>
      <c r="B100" s="161">
        <f t="shared" si="0"/>
        <v>56</v>
      </c>
      <c r="C100" s="557"/>
      <c r="D100" s="558"/>
      <c r="E100" s="558"/>
      <c r="F100" s="558"/>
      <c r="G100" s="558"/>
      <c r="H100" s="558"/>
      <c r="I100" s="558"/>
      <c r="J100" s="558"/>
      <c r="K100" s="558"/>
      <c r="L100" s="559"/>
      <c r="M100" s="560"/>
      <c r="N100" s="561"/>
      <c r="O100" s="561"/>
      <c r="P100" s="561"/>
      <c r="Q100" s="562"/>
      <c r="R100" s="563"/>
      <c r="S100" s="563"/>
      <c r="T100" s="563"/>
      <c r="U100" s="563"/>
      <c r="V100" s="563"/>
      <c r="W100" s="435"/>
      <c r="X100" s="436"/>
      <c r="Y100" s="438"/>
      <c r="Z100" s="159" t="str">
        <f>IFERROR(VLOOKUP(Y100,【参考】数式用!$A$3:$B$58, 2, FALSE), "")</f>
        <v/>
      </c>
      <c r="AA100" s="160"/>
      <c r="AC100" s="130" t="e">
        <f>VLOOKUP(Y100,【参考】数式用!$A$3:$O$58,15,FALSE)</f>
        <v>#N/A</v>
      </c>
    </row>
    <row r="101" spans="1:29" ht="33.9" customHeight="1">
      <c r="A101" s="134"/>
      <c r="B101" s="161">
        <f t="shared" si="0"/>
        <v>57</v>
      </c>
      <c r="C101" s="557"/>
      <c r="D101" s="558"/>
      <c r="E101" s="558"/>
      <c r="F101" s="558"/>
      <c r="G101" s="558"/>
      <c r="H101" s="558"/>
      <c r="I101" s="558"/>
      <c r="J101" s="558"/>
      <c r="K101" s="558"/>
      <c r="L101" s="559"/>
      <c r="M101" s="560"/>
      <c r="N101" s="561"/>
      <c r="O101" s="561"/>
      <c r="P101" s="561"/>
      <c r="Q101" s="562"/>
      <c r="R101" s="563"/>
      <c r="S101" s="563"/>
      <c r="T101" s="563"/>
      <c r="U101" s="563"/>
      <c r="V101" s="563"/>
      <c r="W101" s="435"/>
      <c r="X101" s="436"/>
      <c r="Y101" s="438"/>
      <c r="Z101" s="159" t="str">
        <f>IFERROR(VLOOKUP(Y101,【参考】数式用!$A$3:$B$58, 2, FALSE), "")</f>
        <v/>
      </c>
      <c r="AA101" s="160"/>
      <c r="AC101" s="130" t="e">
        <f>VLOOKUP(Y101,【参考】数式用!$A$3:$O$58,15,FALSE)</f>
        <v>#N/A</v>
      </c>
    </row>
    <row r="102" spans="1:29" ht="33.9" customHeight="1">
      <c r="A102" s="134"/>
      <c r="B102" s="161">
        <f t="shared" si="0"/>
        <v>58</v>
      </c>
      <c r="C102" s="557"/>
      <c r="D102" s="558"/>
      <c r="E102" s="558"/>
      <c r="F102" s="558"/>
      <c r="G102" s="558"/>
      <c r="H102" s="558"/>
      <c r="I102" s="558"/>
      <c r="J102" s="558"/>
      <c r="K102" s="558"/>
      <c r="L102" s="559"/>
      <c r="M102" s="560"/>
      <c r="N102" s="561"/>
      <c r="O102" s="561"/>
      <c r="P102" s="561"/>
      <c r="Q102" s="562"/>
      <c r="R102" s="563"/>
      <c r="S102" s="563"/>
      <c r="T102" s="563"/>
      <c r="U102" s="563"/>
      <c r="V102" s="563"/>
      <c r="W102" s="435"/>
      <c r="X102" s="436"/>
      <c r="Y102" s="438"/>
      <c r="Z102" s="159" t="str">
        <f>IFERROR(VLOOKUP(Y102,【参考】数式用!$A$3:$B$58, 2, FALSE), "")</f>
        <v/>
      </c>
      <c r="AA102" s="160"/>
      <c r="AC102" s="130" t="e">
        <f>VLOOKUP(Y102,【参考】数式用!$A$3:$O$58,15,FALSE)</f>
        <v>#N/A</v>
      </c>
    </row>
    <row r="103" spans="1:29" ht="33.9" customHeight="1">
      <c r="A103" s="134"/>
      <c r="B103" s="161">
        <f t="shared" si="0"/>
        <v>59</v>
      </c>
      <c r="C103" s="557"/>
      <c r="D103" s="558"/>
      <c r="E103" s="558"/>
      <c r="F103" s="558"/>
      <c r="G103" s="558"/>
      <c r="H103" s="558"/>
      <c r="I103" s="558"/>
      <c r="J103" s="558"/>
      <c r="K103" s="558"/>
      <c r="L103" s="559"/>
      <c r="M103" s="560"/>
      <c r="N103" s="561"/>
      <c r="O103" s="561"/>
      <c r="P103" s="561"/>
      <c r="Q103" s="562"/>
      <c r="R103" s="563"/>
      <c r="S103" s="563"/>
      <c r="T103" s="563"/>
      <c r="U103" s="563"/>
      <c r="V103" s="563"/>
      <c r="W103" s="435"/>
      <c r="X103" s="436"/>
      <c r="Y103" s="438"/>
      <c r="Z103" s="159" t="str">
        <f>IFERROR(VLOOKUP(Y103,【参考】数式用!$A$3:$B$58, 2, FALSE), "")</f>
        <v/>
      </c>
      <c r="AA103" s="160"/>
      <c r="AC103" s="130" t="e">
        <f>VLOOKUP(Y103,【参考】数式用!$A$3:$O$58,15,FALSE)</f>
        <v>#N/A</v>
      </c>
    </row>
    <row r="104" spans="1:29" ht="33.9" customHeight="1">
      <c r="A104" s="134"/>
      <c r="B104" s="161">
        <f t="shared" si="0"/>
        <v>60</v>
      </c>
      <c r="C104" s="557"/>
      <c r="D104" s="558"/>
      <c r="E104" s="558"/>
      <c r="F104" s="558"/>
      <c r="G104" s="558"/>
      <c r="H104" s="558"/>
      <c r="I104" s="558"/>
      <c r="J104" s="558"/>
      <c r="K104" s="558"/>
      <c r="L104" s="559"/>
      <c r="M104" s="560"/>
      <c r="N104" s="561"/>
      <c r="O104" s="561"/>
      <c r="P104" s="561"/>
      <c r="Q104" s="562"/>
      <c r="R104" s="563"/>
      <c r="S104" s="563"/>
      <c r="T104" s="563"/>
      <c r="U104" s="563"/>
      <c r="V104" s="563"/>
      <c r="W104" s="435"/>
      <c r="X104" s="436"/>
      <c r="Y104" s="438"/>
      <c r="Z104" s="159" t="str">
        <f>IFERROR(VLOOKUP(Y104,【参考】数式用!$A$3:$B$58, 2, FALSE), "")</f>
        <v/>
      </c>
      <c r="AA104" s="160"/>
      <c r="AC104" s="130" t="e">
        <f>VLOOKUP(Y104,【参考】数式用!$A$3:$O$58,15,FALSE)</f>
        <v>#N/A</v>
      </c>
    </row>
    <row r="105" spans="1:29" ht="33.9" customHeight="1">
      <c r="A105" s="134"/>
      <c r="B105" s="161">
        <f t="shared" si="0"/>
        <v>61</v>
      </c>
      <c r="C105" s="557"/>
      <c r="D105" s="558"/>
      <c r="E105" s="558"/>
      <c r="F105" s="558"/>
      <c r="G105" s="558"/>
      <c r="H105" s="558"/>
      <c r="I105" s="558"/>
      <c r="J105" s="558"/>
      <c r="K105" s="558"/>
      <c r="L105" s="559"/>
      <c r="M105" s="560"/>
      <c r="N105" s="561"/>
      <c r="O105" s="561"/>
      <c r="P105" s="561"/>
      <c r="Q105" s="562"/>
      <c r="R105" s="563"/>
      <c r="S105" s="563"/>
      <c r="T105" s="563"/>
      <c r="U105" s="563"/>
      <c r="V105" s="563"/>
      <c r="W105" s="435"/>
      <c r="X105" s="436"/>
      <c r="Y105" s="438"/>
      <c r="Z105" s="159" t="str">
        <f>IFERROR(VLOOKUP(Y105,【参考】数式用!$A$3:$B$58, 2, FALSE), "")</f>
        <v/>
      </c>
      <c r="AA105" s="160"/>
      <c r="AC105" s="130" t="e">
        <f>VLOOKUP(Y105,【参考】数式用!$A$3:$O$58,15,FALSE)</f>
        <v>#N/A</v>
      </c>
    </row>
    <row r="106" spans="1:29" ht="33.9" customHeight="1">
      <c r="A106" s="134"/>
      <c r="B106" s="161">
        <f t="shared" si="0"/>
        <v>62</v>
      </c>
      <c r="C106" s="557"/>
      <c r="D106" s="558"/>
      <c r="E106" s="558"/>
      <c r="F106" s="558"/>
      <c r="G106" s="558"/>
      <c r="H106" s="558"/>
      <c r="I106" s="558"/>
      <c r="J106" s="558"/>
      <c r="K106" s="558"/>
      <c r="L106" s="559"/>
      <c r="M106" s="560"/>
      <c r="N106" s="561"/>
      <c r="O106" s="561"/>
      <c r="P106" s="561"/>
      <c r="Q106" s="562"/>
      <c r="R106" s="563"/>
      <c r="S106" s="563"/>
      <c r="T106" s="563"/>
      <c r="U106" s="563"/>
      <c r="V106" s="563"/>
      <c r="W106" s="435"/>
      <c r="X106" s="436"/>
      <c r="Y106" s="438"/>
      <c r="Z106" s="159" t="str">
        <f>IFERROR(VLOOKUP(Y106,【参考】数式用!$A$3:$B$58, 2, FALSE), "")</f>
        <v/>
      </c>
      <c r="AA106" s="160"/>
      <c r="AC106" s="130" t="e">
        <f>VLOOKUP(Y106,【参考】数式用!$A$3:$O$58,15,FALSE)</f>
        <v>#N/A</v>
      </c>
    </row>
    <row r="107" spans="1:29" ht="33.9" customHeight="1">
      <c r="A107" s="134"/>
      <c r="B107" s="161">
        <f t="shared" si="0"/>
        <v>63</v>
      </c>
      <c r="C107" s="557"/>
      <c r="D107" s="558"/>
      <c r="E107" s="558"/>
      <c r="F107" s="558"/>
      <c r="G107" s="558"/>
      <c r="H107" s="558"/>
      <c r="I107" s="558"/>
      <c r="J107" s="558"/>
      <c r="K107" s="558"/>
      <c r="L107" s="559"/>
      <c r="M107" s="560"/>
      <c r="N107" s="561"/>
      <c r="O107" s="561"/>
      <c r="P107" s="561"/>
      <c r="Q107" s="562"/>
      <c r="R107" s="563"/>
      <c r="S107" s="563"/>
      <c r="T107" s="563"/>
      <c r="U107" s="563"/>
      <c r="V107" s="563"/>
      <c r="W107" s="435"/>
      <c r="X107" s="436"/>
      <c r="Y107" s="438"/>
      <c r="Z107" s="159" t="str">
        <f>IFERROR(VLOOKUP(Y107,【参考】数式用!$A$3:$B$58, 2, FALSE), "")</f>
        <v/>
      </c>
      <c r="AA107" s="160"/>
      <c r="AC107" s="130" t="e">
        <f>VLOOKUP(Y107,【参考】数式用!$A$3:$O$58,15,FALSE)</f>
        <v>#N/A</v>
      </c>
    </row>
    <row r="108" spans="1:29" ht="33.9" customHeight="1">
      <c r="A108" s="134"/>
      <c r="B108" s="161">
        <f t="shared" si="0"/>
        <v>64</v>
      </c>
      <c r="C108" s="557"/>
      <c r="D108" s="558"/>
      <c r="E108" s="558"/>
      <c r="F108" s="558"/>
      <c r="G108" s="558"/>
      <c r="H108" s="558"/>
      <c r="I108" s="558"/>
      <c r="J108" s="558"/>
      <c r="K108" s="558"/>
      <c r="L108" s="559"/>
      <c r="M108" s="560"/>
      <c r="N108" s="561"/>
      <c r="O108" s="561"/>
      <c r="P108" s="561"/>
      <c r="Q108" s="562"/>
      <c r="R108" s="563"/>
      <c r="S108" s="563"/>
      <c r="T108" s="563"/>
      <c r="U108" s="563"/>
      <c r="V108" s="563"/>
      <c r="W108" s="435"/>
      <c r="X108" s="436"/>
      <c r="Y108" s="438"/>
      <c r="Z108" s="159" t="str">
        <f>IFERROR(VLOOKUP(Y108,【参考】数式用!$A$3:$B$58, 2, FALSE), "")</f>
        <v/>
      </c>
      <c r="AA108" s="160"/>
      <c r="AC108" s="130" t="e">
        <f>VLOOKUP(Y108,【参考】数式用!$A$3:$O$58,15,FALSE)</f>
        <v>#N/A</v>
      </c>
    </row>
    <row r="109" spans="1:29" ht="33.9" customHeight="1">
      <c r="A109" s="134"/>
      <c r="B109" s="161">
        <f t="shared" si="0"/>
        <v>65</v>
      </c>
      <c r="C109" s="557"/>
      <c r="D109" s="558"/>
      <c r="E109" s="558"/>
      <c r="F109" s="558"/>
      <c r="G109" s="558"/>
      <c r="H109" s="558"/>
      <c r="I109" s="558"/>
      <c r="J109" s="558"/>
      <c r="K109" s="558"/>
      <c r="L109" s="559"/>
      <c r="M109" s="560"/>
      <c r="N109" s="561"/>
      <c r="O109" s="561"/>
      <c r="P109" s="561"/>
      <c r="Q109" s="562"/>
      <c r="R109" s="563"/>
      <c r="S109" s="563"/>
      <c r="T109" s="563"/>
      <c r="U109" s="563"/>
      <c r="V109" s="563"/>
      <c r="W109" s="435"/>
      <c r="X109" s="436"/>
      <c r="Y109" s="438"/>
      <c r="Z109" s="159" t="str">
        <f>IFERROR(VLOOKUP(Y109,【参考】数式用!$A$3:$B$58, 2, FALSE), "")</f>
        <v/>
      </c>
      <c r="AA109" s="160"/>
      <c r="AC109" s="130" t="e">
        <f>VLOOKUP(Y109,【参考】数式用!$A$3:$O$58,15,FALSE)</f>
        <v>#N/A</v>
      </c>
    </row>
    <row r="110" spans="1:29" ht="33.9" customHeight="1">
      <c r="A110" s="134"/>
      <c r="B110" s="161">
        <f t="shared" si="0"/>
        <v>66</v>
      </c>
      <c r="C110" s="557"/>
      <c r="D110" s="558"/>
      <c r="E110" s="558"/>
      <c r="F110" s="558"/>
      <c r="G110" s="558"/>
      <c r="H110" s="558"/>
      <c r="I110" s="558"/>
      <c r="J110" s="558"/>
      <c r="K110" s="558"/>
      <c r="L110" s="559"/>
      <c r="M110" s="560"/>
      <c r="N110" s="561"/>
      <c r="O110" s="561"/>
      <c r="P110" s="561"/>
      <c r="Q110" s="562"/>
      <c r="R110" s="563"/>
      <c r="S110" s="563"/>
      <c r="T110" s="563"/>
      <c r="U110" s="563"/>
      <c r="V110" s="563"/>
      <c r="W110" s="435"/>
      <c r="X110" s="436"/>
      <c r="Y110" s="438"/>
      <c r="Z110" s="159" t="str">
        <f>IFERROR(VLOOKUP(Y110,【参考】数式用!$A$3:$B$58, 2, FALSE), "")</f>
        <v/>
      </c>
      <c r="AA110" s="160"/>
      <c r="AC110" s="130" t="e">
        <f>VLOOKUP(Y110,【参考】数式用!$A$3:$O$58,15,FALSE)</f>
        <v>#N/A</v>
      </c>
    </row>
    <row r="111" spans="1:29" ht="33.9" customHeight="1">
      <c r="A111" s="134"/>
      <c r="B111" s="161">
        <f t="shared" ref="B111:B144" si="1">B110+1</f>
        <v>67</v>
      </c>
      <c r="C111" s="557"/>
      <c r="D111" s="558"/>
      <c r="E111" s="558"/>
      <c r="F111" s="558"/>
      <c r="G111" s="558"/>
      <c r="H111" s="558"/>
      <c r="I111" s="558"/>
      <c r="J111" s="558"/>
      <c r="K111" s="558"/>
      <c r="L111" s="559"/>
      <c r="M111" s="560"/>
      <c r="N111" s="561"/>
      <c r="O111" s="561"/>
      <c r="P111" s="561"/>
      <c r="Q111" s="562"/>
      <c r="R111" s="563"/>
      <c r="S111" s="563"/>
      <c r="T111" s="563"/>
      <c r="U111" s="563"/>
      <c r="V111" s="563"/>
      <c r="W111" s="435"/>
      <c r="X111" s="436"/>
      <c r="Y111" s="438"/>
      <c r="Z111" s="159" t="str">
        <f>IFERROR(VLOOKUP(Y111,【参考】数式用!$A$3:$B$58, 2, FALSE), "")</f>
        <v/>
      </c>
      <c r="AA111" s="160"/>
      <c r="AC111" s="130" t="e">
        <f>VLOOKUP(Y111,【参考】数式用!$A$3:$O$58,15,FALSE)</f>
        <v>#N/A</v>
      </c>
    </row>
    <row r="112" spans="1:29" ht="33.9" customHeight="1">
      <c r="A112" s="134"/>
      <c r="B112" s="161">
        <f t="shared" si="1"/>
        <v>68</v>
      </c>
      <c r="C112" s="557"/>
      <c r="D112" s="558"/>
      <c r="E112" s="558"/>
      <c r="F112" s="558"/>
      <c r="G112" s="558"/>
      <c r="H112" s="558"/>
      <c r="I112" s="558"/>
      <c r="J112" s="558"/>
      <c r="K112" s="558"/>
      <c r="L112" s="559"/>
      <c r="M112" s="560"/>
      <c r="N112" s="561"/>
      <c r="O112" s="561"/>
      <c r="P112" s="561"/>
      <c r="Q112" s="562"/>
      <c r="R112" s="563"/>
      <c r="S112" s="563"/>
      <c r="T112" s="563"/>
      <c r="U112" s="563"/>
      <c r="V112" s="563"/>
      <c r="W112" s="435"/>
      <c r="X112" s="436"/>
      <c r="Y112" s="438"/>
      <c r="Z112" s="159" t="str">
        <f>IFERROR(VLOOKUP(Y112,【参考】数式用!$A$3:$B$58, 2, FALSE), "")</f>
        <v/>
      </c>
      <c r="AA112" s="160"/>
      <c r="AC112" s="130" t="e">
        <f>VLOOKUP(Y112,【参考】数式用!$A$3:$O$58,15,FALSE)</f>
        <v>#N/A</v>
      </c>
    </row>
    <row r="113" spans="1:29" ht="33.9" customHeight="1">
      <c r="A113" s="134"/>
      <c r="B113" s="161">
        <f t="shared" si="1"/>
        <v>69</v>
      </c>
      <c r="C113" s="557"/>
      <c r="D113" s="558"/>
      <c r="E113" s="558"/>
      <c r="F113" s="558"/>
      <c r="G113" s="558"/>
      <c r="H113" s="558"/>
      <c r="I113" s="558"/>
      <c r="J113" s="558"/>
      <c r="K113" s="558"/>
      <c r="L113" s="559"/>
      <c r="M113" s="560"/>
      <c r="N113" s="561"/>
      <c r="O113" s="561"/>
      <c r="P113" s="561"/>
      <c r="Q113" s="562"/>
      <c r="R113" s="563"/>
      <c r="S113" s="563"/>
      <c r="T113" s="563"/>
      <c r="U113" s="563"/>
      <c r="V113" s="563"/>
      <c r="W113" s="435"/>
      <c r="X113" s="436"/>
      <c r="Y113" s="438"/>
      <c r="Z113" s="159" t="str">
        <f>IFERROR(VLOOKUP(Y113,【参考】数式用!$A$3:$B$58, 2, FALSE), "")</f>
        <v/>
      </c>
      <c r="AA113" s="160"/>
      <c r="AC113" s="130" t="e">
        <f>VLOOKUP(Y113,【参考】数式用!$A$3:$O$58,15,FALSE)</f>
        <v>#N/A</v>
      </c>
    </row>
    <row r="114" spans="1:29" ht="33.9" customHeight="1">
      <c r="A114" s="134"/>
      <c r="B114" s="161">
        <f t="shared" si="1"/>
        <v>70</v>
      </c>
      <c r="C114" s="557"/>
      <c r="D114" s="558"/>
      <c r="E114" s="558"/>
      <c r="F114" s="558"/>
      <c r="G114" s="558"/>
      <c r="H114" s="558"/>
      <c r="I114" s="558"/>
      <c r="J114" s="558"/>
      <c r="K114" s="558"/>
      <c r="L114" s="559"/>
      <c r="M114" s="560"/>
      <c r="N114" s="561"/>
      <c r="O114" s="561"/>
      <c r="P114" s="561"/>
      <c r="Q114" s="562"/>
      <c r="R114" s="563"/>
      <c r="S114" s="563"/>
      <c r="T114" s="563"/>
      <c r="U114" s="563"/>
      <c r="V114" s="563"/>
      <c r="W114" s="435"/>
      <c r="X114" s="436"/>
      <c r="Y114" s="438"/>
      <c r="Z114" s="159" t="str">
        <f>IFERROR(VLOOKUP(Y114,【参考】数式用!$A$3:$B$58, 2, FALSE), "")</f>
        <v/>
      </c>
      <c r="AA114" s="160"/>
      <c r="AC114" s="130" t="e">
        <f>VLOOKUP(Y114,【参考】数式用!$A$3:$O$58,15,FALSE)</f>
        <v>#N/A</v>
      </c>
    </row>
    <row r="115" spans="1:29" ht="33.9" customHeight="1">
      <c r="A115" s="134"/>
      <c r="B115" s="161">
        <f t="shared" si="1"/>
        <v>71</v>
      </c>
      <c r="C115" s="557"/>
      <c r="D115" s="558"/>
      <c r="E115" s="558"/>
      <c r="F115" s="558"/>
      <c r="G115" s="558"/>
      <c r="H115" s="558"/>
      <c r="I115" s="558"/>
      <c r="J115" s="558"/>
      <c r="K115" s="558"/>
      <c r="L115" s="559"/>
      <c r="M115" s="560"/>
      <c r="N115" s="561"/>
      <c r="O115" s="561"/>
      <c r="P115" s="561"/>
      <c r="Q115" s="562"/>
      <c r="R115" s="563"/>
      <c r="S115" s="563"/>
      <c r="T115" s="563"/>
      <c r="U115" s="563"/>
      <c r="V115" s="563"/>
      <c r="W115" s="435"/>
      <c r="X115" s="436"/>
      <c r="Y115" s="438"/>
      <c r="Z115" s="159" t="str">
        <f>IFERROR(VLOOKUP(Y115,【参考】数式用!$A$3:$B$58, 2, FALSE), "")</f>
        <v/>
      </c>
      <c r="AA115" s="160"/>
      <c r="AC115" s="130" t="e">
        <f>VLOOKUP(Y115,【参考】数式用!$A$3:$O$58,15,FALSE)</f>
        <v>#N/A</v>
      </c>
    </row>
    <row r="116" spans="1:29" ht="33.9" customHeight="1">
      <c r="A116" s="134"/>
      <c r="B116" s="161">
        <f t="shared" si="1"/>
        <v>72</v>
      </c>
      <c r="C116" s="557"/>
      <c r="D116" s="558"/>
      <c r="E116" s="558"/>
      <c r="F116" s="558"/>
      <c r="G116" s="558"/>
      <c r="H116" s="558"/>
      <c r="I116" s="558"/>
      <c r="J116" s="558"/>
      <c r="K116" s="558"/>
      <c r="L116" s="559"/>
      <c r="M116" s="560"/>
      <c r="N116" s="561"/>
      <c r="O116" s="561"/>
      <c r="P116" s="561"/>
      <c r="Q116" s="562"/>
      <c r="R116" s="563"/>
      <c r="S116" s="563"/>
      <c r="T116" s="563"/>
      <c r="U116" s="563"/>
      <c r="V116" s="563"/>
      <c r="W116" s="435"/>
      <c r="X116" s="436"/>
      <c r="Y116" s="438"/>
      <c r="Z116" s="159" t="str">
        <f>IFERROR(VLOOKUP(Y116,【参考】数式用!$A$3:$B$58, 2, FALSE), "")</f>
        <v/>
      </c>
      <c r="AA116" s="160"/>
      <c r="AC116" s="130" t="e">
        <f>VLOOKUP(Y116,【参考】数式用!$A$3:$O$58,15,FALSE)</f>
        <v>#N/A</v>
      </c>
    </row>
    <row r="117" spans="1:29" ht="33.9" customHeight="1">
      <c r="A117" s="134"/>
      <c r="B117" s="161">
        <f t="shared" si="1"/>
        <v>73</v>
      </c>
      <c r="C117" s="557"/>
      <c r="D117" s="558"/>
      <c r="E117" s="558"/>
      <c r="F117" s="558"/>
      <c r="G117" s="558"/>
      <c r="H117" s="558"/>
      <c r="I117" s="558"/>
      <c r="J117" s="558"/>
      <c r="K117" s="558"/>
      <c r="L117" s="559"/>
      <c r="M117" s="560"/>
      <c r="N117" s="561"/>
      <c r="O117" s="561"/>
      <c r="P117" s="561"/>
      <c r="Q117" s="562"/>
      <c r="R117" s="563"/>
      <c r="S117" s="563"/>
      <c r="T117" s="563"/>
      <c r="U117" s="563"/>
      <c r="V117" s="563"/>
      <c r="W117" s="435"/>
      <c r="X117" s="436"/>
      <c r="Y117" s="438"/>
      <c r="Z117" s="159" t="str">
        <f>IFERROR(VLOOKUP(Y117,【参考】数式用!$A$3:$B$58, 2, FALSE), "")</f>
        <v/>
      </c>
      <c r="AA117" s="160"/>
      <c r="AC117" s="130" t="e">
        <f>VLOOKUP(Y117,【参考】数式用!$A$3:$O$58,15,FALSE)</f>
        <v>#N/A</v>
      </c>
    </row>
    <row r="118" spans="1:29" ht="33.9" customHeight="1">
      <c r="A118" s="134"/>
      <c r="B118" s="161">
        <f t="shared" si="1"/>
        <v>74</v>
      </c>
      <c r="C118" s="557"/>
      <c r="D118" s="558"/>
      <c r="E118" s="558"/>
      <c r="F118" s="558"/>
      <c r="G118" s="558"/>
      <c r="H118" s="558"/>
      <c r="I118" s="558"/>
      <c r="J118" s="558"/>
      <c r="K118" s="558"/>
      <c r="L118" s="559"/>
      <c r="M118" s="560"/>
      <c r="N118" s="561"/>
      <c r="O118" s="561"/>
      <c r="P118" s="561"/>
      <c r="Q118" s="562"/>
      <c r="R118" s="563"/>
      <c r="S118" s="563"/>
      <c r="T118" s="563"/>
      <c r="U118" s="563"/>
      <c r="V118" s="563"/>
      <c r="W118" s="435"/>
      <c r="X118" s="436"/>
      <c r="Y118" s="438"/>
      <c r="Z118" s="159" t="str">
        <f>IFERROR(VLOOKUP(Y118,【参考】数式用!$A$3:$B$58, 2, FALSE), "")</f>
        <v/>
      </c>
      <c r="AA118" s="160"/>
      <c r="AC118" s="130" t="e">
        <f>VLOOKUP(Y118,【参考】数式用!$A$3:$O$58,15,FALSE)</f>
        <v>#N/A</v>
      </c>
    </row>
    <row r="119" spans="1:29" ht="33.9" customHeight="1">
      <c r="A119" s="134"/>
      <c r="B119" s="161">
        <f t="shared" si="1"/>
        <v>75</v>
      </c>
      <c r="C119" s="557"/>
      <c r="D119" s="558"/>
      <c r="E119" s="558"/>
      <c r="F119" s="558"/>
      <c r="G119" s="558"/>
      <c r="H119" s="558"/>
      <c r="I119" s="558"/>
      <c r="J119" s="558"/>
      <c r="K119" s="558"/>
      <c r="L119" s="559"/>
      <c r="M119" s="560"/>
      <c r="N119" s="561"/>
      <c r="O119" s="561"/>
      <c r="P119" s="561"/>
      <c r="Q119" s="562"/>
      <c r="R119" s="563"/>
      <c r="S119" s="563"/>
      <c r="T119" s="563"/>
      <c r="U119" s="563"/>
      <c r="V119" s="563"/>
      <c r="W119" s="435"/>
      <c r="X119" s="436"/>
      <c r="Y119" s="438"/>
      <c r="Z119" s="159" t="str">
        <f>IFERROR(VLOOKUP(Y119,【参考】数式用!$A$3:$B$58, 2, FALSE), "")</f>
        <v/>
      </c>
      <c r="AA119" s="160"/>
      <c r="AC119" s="130" t="e">
        <f>VLOOKUP(Y119,【参考】数式用!$A$3:$O$58,15,FALSE)</f>
        <v>#N/A</v>
      </c>
    </row>
    <row r="120" spans="1:29" ht="33.9" customHeight="1">
      <c r="A120" s="134"/>
      <c r="B120" s="161">
        <f t="shared" si="1"/>
        <v>76</v>
      </c>
      <c r="C120" s="557"/>
      <c r="D120" s="558"/>
      <c r="E120" s="558"/>
      <c r="F120" s="558"/>
      <c r="G120" s="558"/>
      <c r="H120" s="558"/>
      <c r="I120" s="558"/>
      <c r="J120" s="558"/>
      <c r="K120" s="558"/>
      <c r="L120" s="559"/>
      <c r="M120" s="560"/>
      <c r="N120" s="561"/>
      <c r="O120" s="561"/>
      <c r="P120" s="561"/>
      <c r="Q120" s="562"/>
      <c r="R120" s="563"/>
      <c r="S120" s="563"/>
      <c r="T120" s="563"/>
      <c r="U120" s="563"/>
      <c r="V120" s="563"/>
      <c r="W120" s="435"/>
      <c r="X120" s="436"/>
      <c r="Y120" s="438"/>
      <c r="Z120" s="159" t="str">
        <f>IFERROR(VLOOKUP(Y120,【参考】数式用!$A$3:$B$58, 2, FALSE), "")</f>
        <v/>
      </c>
      <c r="AA120" s="160"/>
      <c r="AC120" s="130" t="e">
        <f>VLOOKUP(Y120,【参考】数式用!$A$3:$O$58,15,FALSE)</f>
        <v>#N/A</v>
      </c>
    </row>
    <row r="121" spans="1:29" ht="33.9" customHeight="1">
      <c r="A121" s="134"/>
      <c r="B121" s="161">
        <f t="shared" si="1"/>
        <v>77</v>
      </c>
      <c r="C121" s="557"/>
      <c r="D121" s="558"/>
      <c r="E121" s="558"/>
      <c r="F121" s="558"/>
      <c r="G121" s="558"/>
      <c r="H121" s="558"/>
      <c r="I121" s="558"/>
      <c r="J121" s="558"/>
      <c r="K121" s="558"/>
      <c r="L121" s="559"/>
      <c r="M121" s="560"/>
      <c r="N121" s="561"/>
      <c r="O121" s="561"/>
      <c r="P121" s="561"/>
      <c r="Q121" s="562"/>
      <c r="R121" s="563"/>
      <c r="S121" s="563"/>
      <c r="T121" s="563"/>
      <c r="U121" s="563"/>
      <c r="V121" s="563"/>
      <c r="W121" s="435"/>
      <c r="X121" s="436"/>
      <c r="Y121" s="438"/>
      <c r="Z121" s="159" t="str">
        <f>IFERROR(VLOOKUP(Y121,【参考】数式用!$A$3:$B$58, 2, FALSE), "")</f>
        <v/>
      </c>
      <c r="AA121" s="160"/>
      <c r="AC121" s="130" t="e">
        <f>VLOOKUP(Y121,【参考】数式用!$A$3:$O$58,15,FALSE)</f>
        <v>#N/A</v>
      </c>
    </row>
    <row r="122" spans="1:29" ht="33.9" customHeight="1">
      <c r="A122" s="134"/>
      <c r="B122" s="161">
        <f t="shared" si="1"/>
        <v>78</v>
      </c>
      <c r="C122" s="557"/>
      <c r="D122" s="558"/>
      <c r="E122" s="558"/>
      <c r="F122" s="558"/>
      <c r="G122" s="558"/>
      <c r="H122" s="558"/>
      <c r="I122" s="558"/>
      <c r="J122" s="558"/>
      <c r="K122" s="558"/>
      <c r="L122" s="559"/>
      <c r="M122" s="560"/>
      <c r="N122" s="561"/>
      <c r="O122" s="561"/>
      <c r="P122" s="561"/>
      <c r="Q122" s="562"/>
      <c r="R122" s="563"/>
      <c r="S122" s="563"/>
      <c r="T122" s="563"/>
      <c r="U122" s="563"/>
      <c r="V122" s="563"/>
      <c r="W122" s="435"/>
      <c r="X122" s="436"/>
      <c r="Y122" s="438"/>
      <c r="Z122" s="159" t="str">
        <f>IFERROR(VLOOKUP(Y122,【参考】数式用!$A$3:$B$58, 2, FALSE), "")</f>
        <v/>
      </c>
      <c r="AA122" s="160"/>
      <c r="AC122" s="130" t="e">
        <f>VLOOKUP(Y122,【参考】数式用!$A$3:$O$58,15,FALSE)</f>
        <v>#N/A</v>
      </c>
    </row>
    <row r="123" spans="1:29" ht="33.9" customHeight="1">
      <c r="A123" s="134"/>
      <c r="B123" s="161">
        <f t="shared" si="1"/>
        <v>79</v>
      </c>
      <c r="C123" s="557"/>
      <c r="D123" s="558"/>
      <c r="E123" s="558"/>
      <c r="F123" s="558"/>
      <c r="G123" s="558"/>
      <c r="H123" s="558"/>
      <c r="I123" s="558"/>
      <c r="J123" s="558"/>
      <c r="K123" s="558"/>
      <c r="L123" s="559"/>
      <c r="M123" s="560"/>
      <c r="N123" s="561"/>
      <c r="O123" s="561"/>
      <c r="P123" s="561"/>
      <c r="Q123" s="562"/>
      <c r="R123" s="563"/>
      <c r="S123" s="563"/>
      <c r="T123" s="563"/>
      <c r="U123" s="563"/>
      <c r="V123" s="563"/>
      <c r="W123" s="435"/>
      <c r="X123" s="436"/>
      <c r="Y123" s="438"/>
      <c r="Z123" s="159" t="str">
        <f>IFERROR(VLOOKUP(Y123,【参考】数式用!$A$3:$B$58, 2, FALSE), "")</f>
        <v/>
      </c>
      <c r="AA123" s="160"/>
      <c r="AC123" s="130" t="e">
        <f>VLOOKUP(Y123,【参考】数式用!$A$3:$O$58,15,FALSE)</f>
        <v>#N/A</v>
      </c>
    </row>
    <row r="124" spans="1:29" ht="33.9" customHeight="1">
      <c r="A124" s="134"/>
      <c r="B124" s="161">
        <f t="shared" si="1"/>
        <v>80</v>
      </c>
      <c r="C124" s="557"/>
      <c r="D124" s="558"/>
      <c r="E124" s="558"/>
      <c r="F124" s="558"/>
      <c r="G124" s="558"/>
      <c r="H124" s="558"/>
      <c r="I124" s="558"/>
      <c r="J124" s="558"/>
      <c r="K124" s="558"/>
      <c r="L124" s="559"/>
      <c r="M124" s="560"/>
      <c r="N124" s="561"/>
      <c r="O124" s="561"/>
      <c r="P124" s="561"/>
      <c r="Q124" s="562"/>
      <c r="R124" s="563"/>
      <c r="S124" s="563"/>
      <c r="T124" s="563"/>
      <c r="U124" s="563"/>
      <c r="V124" s="563"/>
      <c r="W124" s="435"/>
      <c r="X124" s="436"/>
      <c r="Y124" s="438"/>
      <c r="Z124" s="159" t="str">
        <f>IFERROR(VLOOKUP(Y124,【参考】数式用!$A$3:$B$58, 2, FALSE), "")</f>
        <v/>
      </c>
      <c r="AA124" s="160"/>
      <c r="AC124" s="130" t="e">
        <f>VLOOKUP(Y124,【参考】数式用!$A$3:$O$58,15,FALSE)</f>
        <v>#N/A</v>
      </c>
    </row>
    <row r="125" spans="1:29" ht="33.9" customHeight="1">
      <c r="A125" s="134"/>
      <c r="B125" s="161">
        <f t="shared" si="1"/>
        <v>81</v>
      </c>
      <c r="C125" s="557"/>
      <c r="D125" s="558"/>
      <c r="E125" s="558"/>
      <c r="F125" s="558"/>
      <c r="G125" s="558"/>
      <c r="H125" s="558"/>
      <c r="I125" s="558"/>
      <c r="J125" s="558"/>
      <c r="K125" s="558"/>
      <c r="L125" s="559"/>
      <c r="M125" s="560"/>
      <c r="N125" s="561"/>
      <c r="O125" s="561"/>
      <c r="P125" s="561"/>
      <c r="Q125" s="562"/>
      <c r="R125" s="563"/>
      <c r="S125" s="563"/>
      <c r="T125" s="563"/>
      <c r="U125" s="563"/>
      <c r="V125" s="563"/>
      <c r="W125" s="435"/>
      <c r="X125" s="436"/>
      <c r="Y125" s="438"/>
      <c r="Z125" s="159" t="str">
        <f>IFERROR(VLOOKUP(Y125,【参考】数式用!$A$3:$B$58, 2, FALSE), "")</f>
        <v/>
      </c>
      <c r="AA125" s="160"/>
      <c r="AC125" s="130" t="e">
        <f>VLOOKUP(Y125,【参考】数式用!$A$3:$O$58,15,FALSE)</f>
        <v>#N/A</v>
      </c>
    </row>
    <row r="126" spans="1:29" ht="33.9" customHeight="1">
      <c r="A126" s="134"/>
      <c r="B126" s="161">
        <f t="shared" si="1"/>
        <v>82</v>
      </c>
      <c r="C126" s="557"/>
      <c r="D126" s="558"/>
      <c r="E126" s="558"/>
      <c r="F126" s="558"/>
      <c r="G126" s="558"/>
      <c r="H126" s="558"/>
      <c r="I126" s="558"/>
      <c r="J126" s="558"/>
      <c r="K126" s="558"/>
      <c r="L126" s="559"/>
      <c r="M126" s="560"/>
      <c r="N126" s="561"/>
      <c r="O126" s="561"/>
      <c r="P126" s="561"/>
      <c r="Q126" s="562"/>
      <c r="R126" s="563"/>
      <c r="S126" s="563"/>
      <c r="T126" s="563"/>
      <c r="U126" s="563"/>
      <c r="V126" s="563"/>
      <c r="W126" s="435"/>
      <c r="X126" s="436"/>
      <c r="Y126" s="438"/>
      <c r="Z126" s="159" t="str">
        <f>IFERROR(VLOOKUP(Y126,【参考】数式用!$A$3:$B$58, 2, FALSE), "")</f>
        <v/>
      </c>
      <c r="AA126" s="160"/>
      <c r="AC126" s="130" t="e">
        <f>VLOOKUP(Y126,【参考】数式用!$A$3:$O$58,15,FALSE)</f>
        <v>#N/A</v>
      </c>
    </row>
    <row r="127" spans="1:29" ht="33.9" customHeight="1">
      <c r="A127" s="134"/>
      <c r="B127" s="161">
        <f t="shared" si="1"/>
        <v>83</v>
      </c>
      <c r="C127" s="557"/>
      <c r="D127" s="558"/>
      <c r="E127" s="558"/>
      <c r="F127" s="558"/>
      <c r="G127" s="558"/>
      <c r="H127" s="558"/>
      <c r="I127" s="558"/>
      <c r="J127" s="558"/>
      <c r="K127" s="558"/>
      <c r="L127" s="559"/>
      <c r="M127" s="560"/>
      <c r="N127" s="561"/>
      <c r="O127" s="561"/>
      <c r="P127" s="561"/>
      <c r="Q127" s="562"/>
      <c r="R127" s="563"/>
      <c r="S127" s="563"/>
      <c r="T127" s="563"/>
      <c r="U127" s="563"/>
      <c r="V127" s="563"/>
      <c r="W127" s="435"/>
      <c r="X127" s="436"/>
      <c r="Y127" s="438"/>
      <c r="Z127" s="159" t="str">
        <f>IFERROR(VLOOKUP(Y127,【参考】数式用!$A$3:$B$58, 2, FALSE), "")</f>
        <v/>
      </c>
      <c r="AA127" s="160"/>
      <c r="AC127" s="130" t="e">
        <f>VLOOKUP(Y127,【参考】数式用!$A$3:$O$58,15,FALSE)</f>
        <v>#N/A</v>
      </c>
    </row>
    <row r="128" spans="1:29" ht="33.9" customHeight="1">
      <c r="A128" s="134"/>
      <c r="B128" s="161">
        <f t="shared" si="1"/>
        <v>84</v>
      </c>
      <c r="C128" s="557"/>
      <c r="D128" s="558"/>
      <c r="E128" s="558"/>
      <c r="F128" s="558"/>
      <c r="G128" s="558"/>
      <c r="H128" s="558"/>
      <c r="I128" s="558"/>
      <c r="J128" s="558"/>
      <c r="K128" s="558"/>
      <c r="L128" s="559"/>
      <c r="M128" s="560"/>
      <c r="N128" s="561"/>
      <c r="O128" s="561"/>
      <c r="P128" s="561"/>
      <c r="Q128" s="562"/>
      <c r="R128" s="563"/>
      <c r="S128" s="563"/>
      <c r="T128" s="563"/>
      <c r="U128" s="563"/>
      <c r="V128" s="563"/>
      <c r="W128" s="435"/>
      <c r="X128" s="436"/>
      <c r="Y128" s="438"/>
      <c r="Z128" s="159" t="str">
        <f>IFERROR(VLOOKUP(Y128,【参考】数式用!$A$3:$B$58, 2, FALSE), "")</f>
        <v/>
      </c>
      <c r="AA128" s="160"/>
      <c r="AC128" s="130" t="e">
        <f>VLOOKUP(Y128,【参考】数式用!$A$3:$O$58,15,FALSE)</f>
        <v>#N/A</v>
      </c>
    </row>
    <row r="129" spans="1:29" ht="33.9" customHeight="1">
      <c r="A129" s="134"/>
      <c r="B129" s="161">
        <f t="shared" si="1"/>
        <v>85</v>
      </c>
      <c r="C129" s="557"/>
      <c r="D129" s="558"/>
      <c r="E129" s="558"/>
      <c r="F129" s="558"/>
      <c r="G129" s="558"/>
      <c r="H129" s="558"/>
      <c r="I129" s="558"/>
      <c r="J129" s="558"/>
      <c r="K129" s="558"/>
      <c r="L129" s="559"/>
      <c r="M129" s="560"/>
      <c r="N129" s="561"/>
      <c r="O129" s="561"/>
      <c r="P129" s="561"/>
      <c r="Q129" s="562"/>
      <c r="R129" s="563"/>
      <c r="S129" s="563"/>
      <c r="T129" s="563"/>
      <c r="U129" s="563"/>
      <c r="V129" s="563"/>
      <c r="W129" s="435"/>
      <c r="X129" s="436"/>
      <c r="Y129" s="438"/>
      <c r="Z129" s="159" t="str">
        <f>IFERROR(VLOOKUP(Y129,【参考】数式用!$A$3:$B$58, 2, FALSE), "")</f>
        <v/>
      </c>
      <c r="AA129" s="160"/>
      <c r="AC129" s="130" t="e">
        <f>VLOOKUP(Y129,【参考】数式用!$A$3:$O$58,15,FALSE)</f>
        <v>#N/A</v>
      </c>
    </row>
    <row r="130" spans="1:29" ht="33.9" customHeight="1">
      <c r="A130" s="134"/>
      <c r="B130" s="161">
        <f t="shared" si="1"/>
        <v>86</v>
      </c>
      <c r="C130" s="557"/>
      <c r="D130" s="558"/>
      <c r="E130" s="558"/>
      <c r="F130" s="558"/>
      <c r="G130" s="558"/>
      <c r="H130" s="558"/>
      <c r="I130" s="558"/>
      <c r="J130" s="558"/>
      <c r="K130" s="558"/>
      <c r="L130" s="559"/>
      <c r="M130" s="560"/>
      <c r="N130" s="561"/>
      <c r="O130" s="561"/>
      <c r="P130" s="561"/>
      <c r="Q130" s="562"/>
      <c r="R130" s="563"/>
      <c r="S130" s="563"/>
      <c r="T130" s="563"/>
      <c r="U130" s="563"/>
      <c r="V130" s="563"/>
      <c r="W130" s="435"/>
      <c r="X130" s="436"/>
      <c r="Y130" s="438"/>
      <c r="Z130" s="159" t="str">
        <f>IFERROR(VLOOKUP(Y130,【参考】数式用!$A$3:$B$58, 2, FALSE), "")</f>
        <v/>
      </c>
      <c r="AA130" s="160"/>
      <c r="AC130" s="130" t="e">
        <f>VLOOKUP(Y130,【参考】数式用!$A$3:$O$58,15,FALSE)</f>
        <v>#N/A</v>
      </c>
    </row>
    <row r="131" spans="1:29" ht="33.9" customHeight="1">
      <c r="A131" s="134"/>
      <c r="B131" s="161">
        <f t="shared" si="1"/>
        <v>87</v>
      </c>
      <c r="C131" s="557"/>
      <c r="D131" s="558"/>
      <c r="E131" s="558"/>
      <c r="F131" s="558"/>
      <c r="G131" s="558"/>
      <c r="H131" s="558"/>
      <c r="I131" s="558"/>
      <c r="J131" s="558"/>
      <c r="K131" s="558"/>
      <c r="L131" s="559"/>
      <c r="M131" s="560"/>
      <c r="N131" s="561"/>
      <c r="O131" s="561"/>
      <c r="P131" s="561"/>
      <c r="Q131" s="562"/>
      <c r="R131" s="563"/>
      <c r="S131" s="563"/>
      <c r="T131" s="563"/>
      <c r="U131" s="563"/>
      <c r="V131" s="563"/>
      <c r="W131" s="435"/>
      <c r="X131" s="436"/>
      <c r="Y131" s="438"/>
      <c r="Z131" s="159" t="str">
        <f>IFERROR(VLOOKUP(Y131,【参考】数式用!$A$3:$B$58, 2, FALSE), "")</f>
        <v/>
      </c>
      <c r="AA131" s="160"/>
      <c r="AC131" s="130" t="e">
        <f>VLOOKUP(Y131,【参考】数式用!$A$3:$O$58,15,FALSE)</f>
        <v>#N/A</v>
      </c>
    </row>
    <row r="132" spans="1:29" ht="33.9" customHeight="1">
      <c r="A132" s="134"/>
      <c r="B132" s="161">
        <f t="shared" si="1"/>
        <v>88</v>
      </c>
      <c r="C132" s="557"/>
      <c r="D132" s="558"/>
      <c r="E132" s="558"/>
      <c r="F132" s="558"/>
      <c r="G132" s="558"/>
      <c r="H132" s="558"/>
      <c r="I132" s="558"/>
      <c r="J132" s="558"/>
      <c r="K132" s="558"/>
      <c r="L132" s="559"/>
      <c r="M132" s="560"/>
      <c r="N132" s="561"/>
      <c r="O132" s="561"/>
      <c r="P132" s="561"/>
      <c r="Q132" s="562"/>
      <c r="R132" s="563"/>
      <c r="S132" s="563"/>
      <c r="T132" s="563"/>
      <c r="U132" s="563"/>
      <c r="V132" s="563"/>
      <c r="W132" s="435"/>
      <c r="X132" s="436"/>
      <c r="Y132" s="438"/>
      <c r="Z132" s="159" t="str">
        <f>IFERROR(VLOOKUP(Y132,【参考】数式用!$A$3:$B$58, 2, FALSE), "")</f>
        <v/>
      </c>
      <c r="AA132" s="160"/>
      <c r="AC132" s="130" t="e">
        <f>VLOOKUP(Y132,【参考】数式用!$A$3:$O$58,15,FALSE)</f>
        <v>#N/A</v>
      </c>
    </row>
    <row r="133" spans="1:29" ht="33.9" customHeight="1">
      <c r="A133" s="134"/>
      <c r="B133" s="161">
        <f t="shared" si="1"/>
        <v>89</v>
      </c>
      <c r="C133" s="557"/>
      <c r="D133" s="558"/>
      <c r="E133" s="558"/>
      <c r="F133" s="558"/>
      <c r="G133" s="558"/>
      <c r="H133" s="558"/>
      <c r="I133" s="558"/>
      <c r="J133" s="558"/>
      <c r="K133" s="558"/>
      <c r="L133" s="559"/>
      <c r="M133" s="560"/>
      <c r="N133" s="561"/>
      <c r="O133" s="561"/>
      <c r="P133" s="561"/>
      <c r="Q133" s="562"/>
      <c r="R133" s="563"/>
      <c r="S133" s="563"/>
      <c r="T133" s="563"/>
      <c r="U133" s="563"/>
      <c r="V133" s="563"/>
      <c r="W133" s="435"/>
      <c r="X133" s="436"/>
      <c r="Y133" s="438"/>
      <c r="Z133" s="159" t="str">
        <f>IFERROR(VLOOKUP(Y133,【参考】数式用!$A$3:$B$58, 2, FALSE), "")</f>
        <v/>
      </c>
      <c r="AA133" s="160"/>
      <c r="AC133" s="130" t="e">
        <f>VLOOKUP(Y133,【参考】数式用!$A$3:$O$58,15,FALSE)</f>
        <v>#N/A</v>
      </c>
    </row>
    <row r="134" spans="1:29" ht="33.9" customHeight="1">
      <c r="A134" s="134"/>
      <c r="B134" s="161">
        <f t="shared" si="1"/>
        <v>90</v>
      </c>
      <c r="C134" s="557"/>
      <c r="D134" s="558"/>
      <c r="E134" s="558"/>
      <c r="F134" s="558"/>
      <c r="G134" s="558"/>
      <c r="H134" s="558"/>
      <c r="I134" s="558"/>
      <c r="J134" s="558"/>
      <c r="K134" s="558"/>
      <c r="L134" s="559"/>
      <c r="M134" s="560"/>
      <c r="N134" s="561"/>
      <c r="O134" s="561"/>
      <c r="P134" s="561"/>
      <c r="Q134" s="562"/>
      <c r="R134" s="563"/>
      <c r="S134" s="563"/>
      <c r="T134" s="563"/>
      <c r="U134" s="563"/>
      <c r="V134" s="563"/>
      <c r="W134" s="435"/>
      <c r="X134" s="436"/>
      <c r="Y134" s="438"/>
      <c r="Z134" s="159" t="str">
        <f>IFERROR(VLOOKUP(Y134,【参考】数式用!$A$3:$B$58, 2, FALSE), "")</f>
        <v/>
      </c>
      <c r="AA134" s="160"/>
      <c r="AC134" s="130" t="e">
        <f>VLOOKUP(Y134,【参考】数式用!$A$3:$O$58,15,FALSE)</f>
        <v>#N/A</v>
      </c>
    </row>
    <row r="135" spans="1:29" ht="33.9" customHeight="1">
      <c r="A135" s="134"/>
      <c r="B135" s="161">
        <f t="shared" si="1"/>
        <v>91</v>
      </c>
      <c r="C135" s="557"/>
      <c r="D135" s="558"/>
      <c r="E135" s="558"/>
      <c r="F135" s="558"/>
      <c r="G135" s="558"/>
      <c r="H135" s="558"/>
      <c r="I135" s="558"/>
      <c r="J135" s="558"/>
      <c r="K135" s="558"/>
      <c r="L135" s="559"/>
      <c r="M135" s="560"/>
      <c r="N135" s="561"/>
      <c r="O135" s="561"/>
      <c r="P135" s="561"/>
      <c r="Q135" s="562"/>
      <c r="R135" s="563"/>
      <c r="S135" s="563"/>
      <c r="T135" s="563"/>
      <c r="U135" s="563"/>
      <c r="V135" s="563"/>
      <c r="W135" s="435"/>
      <c r="X135" s="436"/>
      <c r="Y135" s="438"/>
      <c r="Z135" s="159" t="str">
        <f>IFERROR(VLOOKUP(Y135,【参考】数式用!$A$3:$B$58, 2, FALSE), "")</f>
        <v/>
      </c>
      <c r="AA135" s="160"/>
      <c r="AC135" s="130" t="e">
        <f>VLOOKUP(Y135,【参考】数式用!$A$3:$O$58,15,FALSE)</f>
        <v>#N/A</v>
      </c>
    </row>
    <row r="136" spans="1:29" ht="33.9" customHeight="1">
      <c r="A136" s="134"/>
      <c r="B136" s="161">
        <f t="shared" si="1"/>
        <v>92</v>
      </c>
      <c r="C136" s="557"/>
      <c r="D136" s="558"/>
      <c r="E136" s="558"/>
      <c r="F136" s="558"/>
      <c r="G136" s="558"/>
      <c r="H136" s="558"/>
      <c r="I136" s="558"/>
      <c r="J136" s="558"/>
      <c r="K136" s="558"/>
      <c r="L136" s="559"/>
      <c r="M136" s="560"/>
      <c r="N136" s="561"/>
      <c r="O136" s="561"/>
      <c r="P136" s="561"/>
      <c r="Q136" s="562"/>
      <c r="R136" s="563"/>
      <c r="S136" s="563"/>
      <c r="T136" s="563"/>
      <c r="U136" s="563"/>
      <c r="V136" s="563"/>
      <c r="W136" s="435"/>
      <c r="X136" s="436"/>
      <c r="Y136" s="438"/>
      <c r="Z136" s="159" t="str">
        <f>IFERROR(VLOOKUP(Y136,【参考】数式用!$A$3:$B$58, 2, FALSE), "")</f>
        <v/>
      </c>
      <c r="AA136" s="160"/>
      <c r="AC136" s="130" t="e">
        <f>VLOOKUP(Y136,【参考】数式用!$A$3:$O$58,15,FALSE)</f>
        <v>#N/A</v>
      </c>
    </row>
    <row r="137" spans="1:29" ht="33.9" customHeight="1">
      <c r="A137" s="134"/>
      <c r="B137" s="161">
        <f t="shared" si="1"/>
        <v>93</v>
      </c>
      <c r="C137" s="557"/>
      <c r="D137" s="558"/>
      <c r="E137" s="558"/>
      <c r="F137" s="558"/>
      <c r="G137" s="558"/>
      <c r="H137" s="558"/>
      <c r="I137" s="558"/>
      <c r="J137" s="558"/>
      <c r="K137" s="558"/>
      <c r="L137" s="559"/>
      <c r="M137" s="560"/>
      <c r="N137" s="561"/>
      <c r="O137" s="561"/>
      <c r="P137" s="561"/>
      <c r="Q137" s="562"/>
      <c r="R137" s="563"/>
      <c r="S137" s="563"/>
      <c r="T137" s="563"/>
      <c r="U137" s="563"/>
      <c r="V137" s="563"/>
      <c r="W137" s="435"/>
      <c r="X137" s="436"/>
      <c r="Y137" s="438"/>
      <c r="Z137" s="159" t="str">
        <f>IFERROR(VLOOKUP(Y137,【参考】数式用!$A$3:$B$58, 2, FALSE), "")</f>
        <v/>
      </c>
      <c r="AA137" s="160"/>
      <c r="AC137" s="130" t="e">
        <f>VLOOKUP(Y137,【参考】数式用!$A$3:$O$58,15,FALSE)</f>
        <v>#N/A</v>
      </c>
    </row>
    <row r="138" spans="1:29" ht="33.9" customHeight="1">
      <c r="A138" s="134"/>
      <c r="B138" s="161">
        <f t="shared" si="1"/>
        <v>94</v>
      </c>
      <c r="C138" s="557"/>
      <c r="D138" s="558"/>
      <c r="E138" s="558"/>
      <c r="F138" s="558"/>
      <c r="G138" s="558"/>
      <c r="H138" s="558"/>
      <c r="I138" s="558"/>
      <c r="J138" s="558"/>
      <c r="K138" s="558"/>
      <c r="L138" s="559"/>
      <c r="M138" s="560"/>
      <c r="N138" s="561"/>
      <c r="O138" s="561"/>
      <c r="P138" s="561"/>
      <c r="Q138" s="562"/>
      <c r="R138" s="563"/>
      <c r="S138" s="563"/>
      <c r="T138" s="563"/>
      <c r="U138" s="563"/>
      <c r="V138" s="563"/>
      <c r="W138" s="435"/>
      <c r="X138" s="436"/>
      <c r="Y138" s="438"/>
      <c r="Z138" s="159" t="str">
        <f>IFERROR(VLOOKUP(Y138,【参考】数式用!$A$3:$B$58, 2, FALSE), "")</f>
        <v/>
      </c>
      <c r="AA138" s="160"/>
      <c r="AC138" s="130" t="e">
        <f>VLOOKUP(Y138,【参考】数式用!$A$3:$O$58,15,FALSE)</f>
        <v>#N/A</v>
      </c>
    </row>
    <row r="139" spans="1:29" ht="33.9" customHeight="1">
      <c r="A139" s="134"/>
      <c r="B139" s="161">
        <f t="shared" si="1"/>
        <v>95</v>
      </c>
      <c r="C139" s="557"/>
      <c r="D139" s="558"/>
      <c r="E139" s="558"/>
      <c r="F139" s="558"/>
      <c r="G139" s="558"/>
      <c r="H139" s="558"/>
      <c r="I139" s="558"/>
      <c r="J139" s="558"/>
      <c r="K139" s="558"/>
      <c r="L139" s="559"/>
      <c r="M139" s="560"/>
      <c r="N139" s="561"/>
      <c r="O139" s="561"/>
      <c r="P139" s="561"/>
      <c r="Q139" s="562"/>
      <c r="R139" s="563"/>
      <c r="S139" s="563"/>
      <c r="T139" s="563"/>
      <c r="U139" s="563"/>
      <c r="V139" s="563"/>
      <c r="W139" s="435"/>
      <c r="X139" s="436"/>
      <c r="Y139" s="438"/>
      <c r="Z139" s="159" t="str">
        <f>IFERROR(VLOOKUP(Y139,【参考】数式用!$A$3:$B$58, 2, FALSE), "")</f>
        <v/>
      </c>
      <c r="AA139" s="160"/>
      <c r="AC139" s="130" t="e">
        <f>VLOOKUP(Y139,【参考】数式用!$A$3:$O$58,15,FALSE)</f>
        <v>#N/A</v>
      </c>
    </row>
    <row r="140" spans="1:29" ht="33.9" customHeight="1">
      <c r="A140" s="134"/>
      <c r="B140" s="161">
        <f t="shared" si="1"/>
        <v>96</v>
      </c>
      <c r="C140" s="557"/>
      <c r="D140" s="558"/>
      <c r="E140" s="558"/>
      <c r="F140" s="558"/>
      <c r="G140" s="558"/>
      <c r="H140" s="558"/>
      <c r="I140" s="558"/>
      <c r="J140" s="558"/>
      <c r="K140" s="558"/>
      <c r="L140" s="559"/>
      <c r="M140" s="560"/>
      <c r="N140" s="561"/>
      <c r="O140" s="561"/>
      <c r="P140" s="561"/>
      <c r="Q140" s="562"/>
      <c r="R140" s="563"/>
      <c r="S140" s="563"/>
      <c r="T140" s="563"/>
      <c r="U140" s="563"/>
      <c r="V140" s="563"/>
      <c r="W140" s="435"/>
      <c r="X140" s="436"/>
      <c r="Y140" s="438"/>
      <c r="Z140" s="159" t="str">
        <f>IFERROR(VLOOKUP(Y140,【参考】数式用!$A$3:$B$58, 2, FALSE), "")</f>
        <v/>
      </c>
      <c r="AA140" s="160"/>
      <c r="AC140" s="130" t="e">
        <f>VLOOKUP(Y140,【参考】数式用!$A$3:$O$58,15,FALSE)</f>
        <v>#N/A</v>
      </c>
    </row>
    <row r="141" spans="1:29" ht="33.9" customHeight="1">
      <c r="A141" s="134"/>
      <c r="B141" s="161">
        <f t="shared" si="1"/>
        <v>97</v>
      </c>
      <c r="C141" s="557"/>
      <c r="D141" s="558"/>
      <c r="E141" s="558"/>
      <c r="F141" s="558"/>
      <c r="G141" s="558"/>
      <c r="H141" s="558"/>
      <c r="I141" s="558"/>
      <c r="J141" s="558"/>
      <c r="K141" s="558"/>
      <c r="L141" s="559"/>
      <c r="M141" s="560"/>
      <c r="N141" s="561"/>
      <c r="O141" s="561"/>
      <c r="P141" s="561"/>
      <c r="Q141" s="562"/>
      <c r="R141" s="563"/>
      <c r="S141" s="563"/>
      <c r="T141" s="563"/>
      <c r="U141" s="563"/>
      <c r="V141" s="563"/>
      <c r="W141" s="435"/>
      <c r="X141" s="436"/>
      <c r="Y141" s="438"/>
      <c r="Z141" s="159" t="str">
        <f>IFERROR(VLOOKUP(Y141,【参考】数式用!$A$3:$B$58, 2, FALSE), "")</f>
        <v/>
      </c>
      <c r="AA141" s="160"/>
      <c r="AC141" s="130" t="e">
        <f>VLOOKUP(Y141,【参考】数式用!$A$3:$O$58,15,FALSE)</f>
        <v>#N/A</v>
      </c>
    </row>
    <row r="142" spans="1:29" ht="33.9" customHeight="1">
      <c r="A142" s="134"/>
      <c r="B142" s="161">
        <f t="shared" si="1"/>
        <v>98</v>
      </c>
      <c r="C142" s="557"/>
      <c r="D142" s="558"/>
      <c r="E142" s="558"/>
      <c r="F142" s="558"/>
      <c r="G142" s="558"/>
      <c r="H142" s="558"/>
      <c r="I142" s="558"/>
      <c r="J142" s="558"/>
      <c r="K142" s="558"/>
      <c r="L142" s="559"/>
      <c r="M142" s="560"/>
      <c r="N142" s="561"/>
      <c r="O142" s="561"/>
      <c r="P142" s="561"/>
      <c r="Q142" s="562"/>
      <c r="R142" s="563"/>
      <c r="S142" s="563"/>
      <c r="T142" s="563"/>
      <c r="U142" s="563"/>
      <c r="V142" s="563"/>
      <c r="W142" s="435"/>
      <c r="X142" s="436"/>
      <c r="Y142" s="438"/>
      <c r="Z142" s="159" t="str">
        <f>IFERROR(VLOOKUP(Y142,【参考】数式用!$A$3:$B$58, 2, FALSE), "")</f>
        <v/>
      </c>
      <c r="AA142" s="160"/>
      <c r="AC142" s="130" t="e">
        <f>VLOOKUP(Y142,【参考】数式用!$A$3:$O$58,15,FALSE)</f>
        <v>#N/A</v>
      </c>
    </row>
    <row r="143" spans="1:29" ht="33.9" customHeight="1">
      <c r="A143" s="134"/>
      <c r="B143" s="161">
        <f t="shared" si="1"/>
        <v>99</v>
      </c>
      <c r="C143" s="557"/>
      <c r="D143" s="558"/>
      <c r="E143" s="558"/>
      <c r="F143" s="558"/>
      <c r="G143" s="558"/>
      <c r="H143" s="558"/>
      <c r="I143" s="558"/>
      <c r="J143" s="558"/>
      <c r="K143" s="558"/>
      <c r="L143" s="559"/>
      <c r="M143" s="560"/>
      <c r="N143" s="561"/>
      <c r="O143" s="561"/>
      <c r="P143" s="561"/>
      <c r="Q143" s="562"/>
      <c r="R143" s="563"/>
      <c r="S143" s="563"/>
      <c r="T143" s="563"/>
      <c r="U143" s="563"/>
      <c r="V143" s="563"/>
      <c r="W143" s="435"/>
      <c r="X143" s="436"/>
      <c r="Y143" s="438"/>
      <c r="Z143" s="159" t="str">
        <f>IFERROR(VLOOKUP(Y143,【参考】数式用!$A$3:$B$58, 2, FALSE), "")</f>
        <v/>
      </c>
      <c r="AA143" s="160"/>
      <c r="AC143" s="130" t="e">
        <f>VLOOKUP(Y143,【参考】数式用!$A$3:$O$58,15,FALSE)</f>
        <v>#N/A</v>
      </c>
    </row>
    <row r="144" spans="1:29" ht="33.9" customHeight="1">
      <c r="A144" s="134"/>
      <c r="B144" s="161">
        <f t="shared" si="1"/>
        <v>100</v>
      </c>
      <c r="C144" s="557"/>
      <c r="D144" s="558"/>
      <c r="E144" s="558"/>
      <c r="F144" s="558"/>
      <c r="G144" s="558"/>
      <c r="H144" s="558"/>
      <c r="I144" s="558"/>
      <c r="J144" s="558"/>
      <c r="K144" s="558"/>
      <c r="L144" s="559"/>
      <c r="M144" s="560"/>
      <c r="N144" s="561"/>
      <c r="O144" s="561"/>
      <c r="P144" s="561"/>
      <c r="Q144" s="562"/>
      <c r="R144" s="563"/>
      <c r="S144" s="563"/>
      <c r="T144" s="563"/>
      <c r="U144" s="563"/>
      <c r="V144" s="563"/>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2"/>
  <cols>
    <col min="1" max="1" width="2.44140625" style="129" customWidth="1"/>
    <col min="2" max="2" width="2.88671875" style="129" customWidth="1"/>
    <col min="3" max="5" width="2.44140625" style="129" customWidth="1"/>
    <col min="6" max="6" width="2.77734375" style="129" customWidth="1"/>
    <col min="7" max="7" width="2.44140625" style="129" customWidth="1"/>
    <col min="8" max="8" width="3.21875" style="129" customWidth="1"/>
    <col min="9" max="15" width="2.44140625" style="129" customWidth="1"/>
    <col min="16" max="16" width="8.44140625" style="129" customWidth="1"/>
    <col min="17" max="17" width="5" style="129" customWidth="1"/>
    <col min="18" max="18" width="2.44140625" style="129" customWidth="1"/>
    <col min="19" max="20" width="3.44140625" style="129" customWidth="1"/>
    <col min="21" max="21" width="5.44140625" style="129" customWidth="1"/>
    <col min="22" max="22" width="3.44140625" style="129" customWidth="1"/>
    <col min="23" max="34" width="2.44140625" style="129" customWidth="1"/>
    <col min="35" max="36" width="3.44140625" style="129" customWidth="1"/>
    <col min="37" max="37" width="3.88671875" style="129" customWidth="1"/>
    <col min="38" max="38" width="2.44140625" style="129" customWidth="1"/>
    <col min="39" max="39" width="17.44140625" style="129" hidden="1" customWidth="1"/>
    <col min="40" max="40" width="8.88671875" style="129" hidden="1" customWidth="1"/>
    <col min="41" max="42" width="6.44140625" style="129" hidden="1" customWidth="1"/>
    <col min="43" max="53" width="6.44140625" style="129" customWidth="1"/>
    <col min="54" max="54" width="2.44140625" style="129" customWidth="1"/>
    <col min="55" max="56" width="6.44140625" style="129" customWidth="1"/>
    <col min="57" max="57" width="18.44140625" style="129" customWidth="1"/>
    <col min="58" max="60" width="6.441406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4" t="s">
        <v>48</v>
      </c>
      <c r="AA1" s="714"/>
      <c r="AB1" s="714"/>
      <c r="AC1" s="714"/>
      <c r="AD1" s="714" t="str">
        <f>IF(基本情報入力シート!G18="","",基本情報入力シート!G18)</f>
        <v>東京都</v>
      </c>
      <c r="AE1" s="714"/>
      <c r="AF1" s="714"/>
      <c r="AG1" s="714"/>
      <c r="AH1" s="714"/>
      <c r="AI1" s="714"/>
      <c r="AJ1" s="714"/>
      <c r="AK1" s="714"/>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9" t="s">
        <v>49</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3" t="s">
        <v>12</v>
      </c>
      <c r="C6" s="734"/>
      <c r="D6" s="734"/>
      <c r="E6" s="734"/>
      <c r="F6" s="734"/>
      <c r="G6" s="734"/>
      <c r="H6" s="730" t="str">
        <f>IF(基本情報入力シート!M22="","",基本情報入力シート!M22)</f>
        <v>○○ケアサービス</v>
      </c>
      <c r="I6" s="731"/>
      <c r="J6" s="731"/>
      <c r="K6" s="731"/>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2"/>
      <c r="AL6" s="166"/>
    </row>
    <row r="7" spans="1:50" s="167" customFormat="1" ht="22.5" customHeight="1">
      <c r="A7" s="166"/>
      <c r="B7" s="724" t="s">
        <v>11</v>
      </c>
      <c r="C7" s="725"/>
      <c r="D7" s="725"/>
      <c r="E7" s="725"/>
      <c r="F7" s="725"/>
      <c r="G7" s="725"/>
      <c r="H7" s="735" t="str">
        <f>IF(基本情報入力シート!M23="","",基本情報入力シート!M23)</f>
        <v>○○ケアサービス</v>
      </c>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7"/>
      <c r="AL7" s="166"/>
    </row>
    <row r="8" spans="1:50" s="167" customFormat="1" ht="12.75" customHeight="1">
      <c r="A8" s="166"/>
      <c r="B8" s="718" t="s">
        <v>51</v>
      </c>
      <c r="C8" s="719"/>
      <c r="D8" s="719"/>
      <c r="E8" s="719"/>
      <c r="F8" s="719"/>
      <c r="G8" s="719"/>
      <c r="H8" s="168" t="s">
        <v>16</v>
      </c>
      <c r="I8" s="726" t="str">
        <f>IF(基本情報入力シート!AC24="－","",基本情報入力シート!AC24)</f>
        <v>100－0001</v>
      </c>
      <c r="J8" s="726"/>
      <c r="K8" s="726"/>
      <c r="L8" s="726"/>
      <c r="M8" s="726"/>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0"/>
      <c r="C9" s="721"/>
      <c r="D9" s="721"/>
      <c r="E9" s="721"/>
      <c r="F9" s="721"/>
      <c r="G9" s="721"/>
      <c r="H9" s="738" t="str">
        <f>IF(基本情報入力シート!M25="","",基本情報入力シート!M25)</f>
        <v>東京都千代田区１－１－１</v>
      </c>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0"/>
      <c r="AL9" s="166"/>
    </row>
    <row r="10" spans="1:50" s="167" customFormat="1" ht="12" customHeight="1">
      <c r="A10" s="166"/>
      <c r="B10" s="722"/>
      <c r="C10" s="723"/>
      <c r="D10" s="723"/>
      <c r="E10" s="723"/>
      <c r="F10" s="723"/>
      <c r="G10" s="723"/>
      <c r="H10" s="715" t="str">
        <f>IF(基本情報入力シート!M26="","",基本情報入力シート!M26)</f>
        <v>○○ビル○○号室</v>
      </c>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7"/>
      <c r="AL10" s="166"/>
    </row>
    <row r="11" spans="1:50" s="167" customFormat="1" ht="15" customHeight="1">
      <c r="A11" s="166"/>
      <c r="B11" s="728" t="s">
        <v>12</v>
      </c>
      <c r="C11" s="729"/>
      <c r="D11" s="729"/>
      <c r="E11" s="729"/>
      <c r="F11" s="729"/>
      <c r="G11" s="729"/>
      <c r="H11" s="730" t="str">
        <f>IF(基本情報入力シート!M29="","",基本情報入力シート!M29)</f>
        <v>コウロウ　タロウ</v>
      </c>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731"/>
      <c r="AK11" s="732"/>
      <c r="AL11" s="166"/>
      <c r="AT11" s="172"/>
      <c r="AU11" s="172"/>
      <c r="AV11" s="172"/>
      <c r="AW11" s="172"/>
      <c r="AX11" s="172"/>
    </row>
    <row r="12" spans="1:50" s="167" customFormat="1" ht="22.5" customHeight="1">
      <c r="A12" s="166"/>
      <c r="B12" s="720" t="s">
        <v>52</v>
      </c>
      <c r="C12" s="721"/>
      <c r="D12" s="721"/>
      <c r="E12" s="721"/>
      <c r="F12" s="721"/>
      <c r="G12" s="721"/>
      <c r="H12" s="715" t="str">
        <f>IF(基本情報入力シート!M30="","",基本情報入力シート!M30)</f>
        <v>厚労　太郎</v>
      </c>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7"/>
      <c r="AL12" s="166"/>
      <c r="AT12" s="172"/>
      <c r="AU12" s="172"/>
      <c r="AV12" s="172"/>
      <c r="AW12" s="172"/>
      <c r="AX12" s="172"/>
    </row>
    <row r="13" spans="1:50" s="167" customFormat="1" ht="17.25" customHeight="1">
      <c r="A13" s="166"/>
      <c r="B13" s="741" t="s">
        <v>24</v>
      </c>
      <c r="C13" s="741"/>
      <c r="D13" s="741"/>
      <c r="E13" s="741"/>
      <c r="F13" s="741"/>
      <c r="G13" s="741"/>
      <c r="H13" s="727" t="s">
        <v>25</v>
      </c>
      <c r="I13" s="727"/>
      <c r="J13" s="727"/>
      <c r="K13" s="724"/>
      <c r="L13" s="678" t="str">
        <f>IF(基本情報入力シート!M31="","",基本情報入力シート!M31)</f>
        <v>000-0000-0000</v>
      </c>
      <c r="M13" s="678"/>
      <c r="N13" s="678"/>
      <c r="O13" s="678"/>
      <c r="P13" s="678"/>
      <c r="Q13" s="678"/>
      <c r="R13" s="678"/>
      <c r="S13" s="678"/>
      <c r="T13" s="678"/>
      <c r="U13" s="678"/>
      <c r="V13" s="741" t="s">
        <v>26</v>
      </c>
      <c r="W13" s="741"/>
      <c r="X13" s="741"/>
      <c r="Y13" s="741"/>
      <c r="Z13" s="678" t="str">
        <f>IF(基本情報入力シート!M32="","",基本情報入力シート!M32)</f>
        <v>aaa@aaa.com</v>
      </c>
      <c r="AA13" s="678"/>
      <c r="AB13" s="678"/>
      <c r="AC13" s="678"/>
      <c r="AD13" s="678"/>
      <c r="AE13" s="678"/>
      <c r="AF13" s="678"/>
      <c r="AG13" s="678"/>
      <c r="AH13" s="678"/>
      <c r="AI13" s="678"/>
      <c r="AJ13" s="678"/>
      <c r="AK13" s="67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0" t="s">
        <v>55</v>
      </c>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2"/>
      <c r="AD17" s="166"/>
      <c r="AE17" s="166"/>
      <c r="AF17" s="166"/>
      <c r="AG17" s="166"/>
      <c r="AH17" s="186"/>
      <c r="AI17" s="166"/>
      <c r="AJ17" s="166"/>
      <c r="AK17" s="166"/>
      <c r="AL17" s="166"/>
    </row>
    <row r="18" spans="1:57" ht="21.75" customHeight="1" thickBot="1">
      <c r="A18" s="162"/>
      <c r="B18" s="187" t="s">
        <v>56</v>
      </c>
      <c r="C18" s="742" t="s">
        <v>57</v>
      </c>
      <c r="D18" s="742"/>
      <c r="E18" s="742"/>
      <c r="F18" s="742"/>
      <c r="G18" s="742"/>
      <c r="H18" s="742"/>
      <c r="I18" s="742"/>
      <c r="J18" s="742"/>
      <c r="K18" s="742"/>
      <c r="L18" s="742"/>
      <c r="M18" s="742"/>
      <c r="N18" s="742"/>
      <c r="O18" s="742"/>
      <c r="P18" s="742"/>
      <c r="Q18" s="742"/>
      <c r="R18" s="742"/>
      <c r="S18" s="742"/>
      <c r="T18" s="742"/>
      <c r="U18" s="742"/>
      <c r="V18" s="743"/>
      <c r="W18" s="706">
        <f>'別紙様式3-2（処遇改善加算　個票）'!N5</f>
        <v>151679358</v>
      </c>
      <c r="X18" s="707"/>
      <c r="Y18" s="707"/>
      <c r="Z18" s="707"/>
      <c r="AA18" s="707"/>
      <c r="AB18" s="708"/>
      <c r="AC18" s="188" t="s">
        <v>58</v>
      </c>
      <c r="AD18" s="163" t="s">
        <v>59</v>
      </c>
      <c r="AE18" s="693" t="str">
        <f>IF(H7="", "", IFERROR(IF(W19&gt;=W18,"○","×"),""))</f>
        <v>○</v>
      </c>
      <c r="AF18" s="162"/>
      <c r="AG18" s="162"/>
      <c r="AH18" s="162"/>
      <c r="AI18" s="162"/>
      <c r="AJ18" s="162"/>
      <c r="AK18" s="162"/>
      <c r="AL18" s="162"/>
      <c r="AM18" s="162"/>
      <c r="AN18" s="162"/>
      <c r="AO18" s="162"/>
      <c r="AP18" s="162"/>
      <c r="AQ18" s="745" t="s">
        <v>2178</v>
      </c>
      <c r="AR18" s="746"/>
      <c r="AS18" s="746"/>
      <c r="AT18" s="746"/>
      <c r="AU18" s="746"/>
      <c r="AV18" s="746"/>
      <c r="AW18" s="746"/>
      <c r="AX18" s="746"/>
      <c r="AY18" s="746"/>
      <c r="AZ18" s="746"/>
      <c r="BA18" s="746"/>
      <c r="BB18" s="746"/>
      <c r="BC18" s="746"/>
      <c r="BD18" s="746"/>
      <c r="BE18" s="747"/>
    </row>
    <row r="19" spans="1:57" ht="33.6" customHeight="1" thickBot="1">
      <c r="A19" s="162"/>
      <c r="B19" s="187" t="s">
        <v>60</v>
      </c>
      <c r="C19" s="744" t="s">
        <v>61</v>
      </c>
      <c r="D19" s="744"/>
      <c r="E19" s="744"/>
      <c r="F19" s="744"/>
      <c r="G19" s="744"/>
      <c r="H19" s="744"/>
      <c r="I19" s="744"/>
      <c r="J19" s="744"/>
      <c r="K19" s="744"/>
      <c r="L19" s="744"/>
      <c r="M19" s="744"/>
      <c r="N19" s="744"/>
      <c r="O19" s="744"/>
      <c r="P19" s="744"/>
      <c r="Q19" s="744"/>
      <c r="R19" s="744"/>
      <c r="S19" s="744"/>
      <c r="T19" s="744"/>
      <c r="U19" s="744"/>
      <c r="V19" s="744"/>
      <c r="W19" s="762">
        <v>160000000</v>
      </c>
      <c r="X19" s="763"/>
      <c r="Y19" s="763"/>
      <c r="Z19" s="763"/>
      <c r="AA19" s="763"/>
      <c r="AB19" s="764"/>
      <c r="AC19" s="189" t="s">
        <v>58</v>
      </c>
      <c r="AD19" s="163" t="s">
        <v>59</v>
      </c>
      <c r="AE19" s="695"/>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5" t="s">
        <v>64</v>
      </c>
      <c r="D21" s="635"/>
      <c r="E21" s="635"/>
      <c r="F21" s="635"/>
      <c r="G21" s="635"/>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9" t="s">
        <v>66</v>
      </c>
      <c r="D24" s="709"/>
      <c r="E24" s="709"/>
      <c r="F24" s="709"/>
      <c r="G24" s="709"/>
      <c r="H24" s="709"/>
      <c r="I24" s="709"/>
      <c r="J24" s="709"/>
      <c r="K24" s="709"/>
      <c r="L24" s="709"/>
      <c r="M24" s="709"/>
      <c r="N24" s="709"/>
      <c r="O24" s="709"/>
      <c r="P24" s="710"/>
      <c r="Q24" s="690">
        <f>Q25-Q26-Q27</f>
        <v>136500000</v>
      </c>
      <c r="R24" s="691"/>
      <c r="S24" s="691"/>
      <c r="T24" s="691"/>
      <c r="U24" s="691"/>
      <c r="V24" s="692"/>
      <c r="W24" s="206" t="s">
        <v>58</v>
      </c>
      <c r="X24" s="207" t="s">
        <v>59</v>
      </c>
      <c r="Y24" s="693" t="str">
        <f>IF(H7="", "", IF(Q28="","",IF(Q24="","",IF(Q24&gt;=Q28,"○","×"))))</f>
        <v>○</v>
      </c>
      <c r="Z24" s="208"/>
      <c r="AA24" s="202"/>
      <c r="AB24" s="202"/>
      <c r="AC24" s="202"/>
      <c r="AD24" s="204"/>
      <c r="AE24" s="204"/>
      <c r="AF24" s="204"/>
      <c r="AG24" s="204"/>
      <c r="AH24" s="204"/>
      <c r="AI24" s="204"/>
      <c r="AJ24" s="204"/>
      <c r="AK24" s="204"/>
      <c r="AL24" s="162"/>
      <c r="AM24" s="162"/>
      <c r="AN24" s="162"/>
      <c r="AO24" s="162"/>
      <c r="AP24" s="162"/>
      <c r="AQ24" s="697" t="s">
        <v>2179</v>
      </c>
      <c r="AR24" s="698"/>
      <c r="AS24" s="698"/>
      <c r="AT24" s="698"/>
      <c r="AU24" s="698"/>
      <c r="AV24" s="698"/>
      <c r="AW24" s="698"/>
      <c r="AX24" s="698"/>
      <c r="AY24" s="698"/>
      <c r="AZ24" s="698"/>
      <c r="BA24" s="698"/>
      <c r="BB24" s="698"/>
      <c r="BC24" s="698"/>
      <c r="BD24" s="698"/>
      <c r="BE24" s="699"/>
    </row>
    <row r="25" spans="1:57" ht="18.75" customHeight="1" thickBot="1">
      <c r="A25" s="162"/>
      <c r="B25" s="696"/>
      <c r="C25" s="683" t="s">
        <v>67</v>
      </c>
      <c r="D25" s="683"/>
      <c r="E25" s="683"/>
      <c r="F25" s="683"/>
      <c r="G25" s="683"/>
      <c r="H25" s="683"/>
      <c r="I25" s="683"/>
      <c r="J25" s="683"/>
      <c r="K25" s="683"/>
      <c r="L25" s="683"/>
      <c r="M25" s="683"/>
      <c r="N25" s="683"/>
      <c r="O25" s="683"/>
      <c r="P25" s="684"/>
      <c r="Q25" s="687">
        <v>300000000</v>
      </c>
      <c r="R25" s="688"/>
      <c r="S25" s="688"/>
      <c r="T25" s="688"/>
      <c r="U25" s="688"/>
      <c r="V25" s="689"/>
      <c r="W25" s="206" t="s">
        <v>58</v>
      </c>
      <c r="X25" s="207"/>
      <c r="Y25" s="694"/>
      <c r="Z25" s="208"/>
      <c r="AA25" s="202"/>
      <c r="AB25" s="202"/>
      <c r="AC25" s="202"/>
      <c r="AD25" s="204"/>
      <c r="AE25" s="202"/>
      <c r="AF25" s="202"/>
      <c r="AG25" s="202"/>
      <c r="AH25" s="202"/>
      <c r="AI25" s="202"/>
      <c r="AJ25" s="202"/>
      <c r="AK25" s="204"/>
      <c r="AL25" s="162"/>
      <c r="AM25" s="162"/>
      <c r="AN25" s="162"/>
      <c r="AO25" s="162"/>
      <c r="AP25" s="162"/>
      <c r="AQ25" s="700"/>
      <c r="AR25" s="701"/>
      <c r="AS25" s="701"/>
      <c r="AT25" s="701"/>
      <c r="AU25" s="701"/>
      <c r="AV25" s="701"/>
      <c r="AW25" s="701"/>
      <c r="AX25" s="701"/>
      <c r="AY25" s="701"/>
      <c r="AZ25" s="701"/>
      <c r="BA25" s="701"/>
      <c r="BB25" s="701"/>
      <c r="BC25" s="701"/>
      <c r="BD25" s="701"/>
      <c r="BE25" s="702"/>
    </row>
    <row r="26" spans="1:57" ht="18.600000000000001" customHeight="1" thickBot="1">
      <c r="A26" s="162"/>
      <c r="B26" s="696"/>
      <c r="C26" s="685" t="s">
        <v>68</v>
      </c>
      <c r="D26" s="685"/>
      <c r="E26" s="685"/>
      <c r="F26" s="685"/>
      <c r="G26" s="685"/>
      <c r="H26" s="685"/>
      <c r="I26" s="685"/>
      <c r="J26" s="685"/>
      <c r="K26" s="685"/>
      <c r="L26" s="685"/>
      <c r="M26" s="685"/>
      <c r="N26" s="685"/>
      <c r="O26" s="685"/>
      <c r="P26" s="686"/>
      <c r="Q26" s="690">
        <f>W19</f>
        <v>160000000</v>
      </c>
      <c r="R26" s="691"/>
      <c r="S26" s="691"/>
      <c r="T26" s="691"/>
      <c r="U26" s="691"/>
      <c r="V26" s="692"/>
      <c r="W26" s="206" t="s">
        <v>58</v>
      </c>
      <c r="X26" s="207"/>
      <c r="Y26" s="694"/>
      <c r="Z26" s="208"/>
      <c r="AA26" s="202"/>
      <c r="AB26" s="202"/>
      <c r="AC26" s="202"/>
      <c r="AD26" s="204"/>
      <c r="AE26" s="202"/>
      <c r="AF26" s="202"/>
      <c r="AG26" s="202"/>
      <c r="AH26" s="202"/>
      <c r="AI26" s="202"/>
      <c r="AJ26" s="202"/>
      <c r="AK26" s="204"/>
      <c r="AL26" s="162"/>
      <c r="AM26" s="162"/>
      <c r="AN26" s="162"/>
      <c r="AO26" s="162"/>
      <c r="AP26" s="162"/>
      <c r="AQ26" s="700"/>
      <c r="AR26" s="701"/>
      <c r="AS26" s="701"/>
      <c r="AT26" s="701"/>
      <c r="AU26" s="701"/>
      <c r="AV26" s="701"/>
      <c r="AW26" s="701"/>
      <c r="AX26" s="701"/>
      <c r="AY26" s="701"/>
      <c r="AZ26" s="701"/>
      <c r="BA26" s="701"/>
      <c r="BB26" s="701"/>
      <c r="BC26" s="701"/>
      <c r="BD26" s="701"/>
      <c r="BE26" s="702"/>
    </row>
    <row r="27" spans="1:57" ht="27.75" customHeight="1" thickBot="1">
      <c r="A27" s="162"/>
      <c r="B27" s="209"/>
      <c r="C27" s="685" t="s">
        <v>69</v>
      </c>
      <c r="D27" s="685"/>
      <c r="E27" s="685"/>
      <c r="F27" s="685"/>
      <c r="G27" s="685"/>
      <c r="H27" s="685"/>
      <c r="I27" s="685"/>
      <c r="J27" s="685"/>
      <c r="K27" s="685"/>
      <c r="L27" s="685"/>
      <c r="M27" s="685"/>
      <c r="N27" s="685"/>
      <c r="O27" s="685"/>
      <c r="P27" s="686"/>
      <c r="Q27" s="711">
        <v>3500000</v>
      </c>
      <c r="R27" s="712"/>
      <c r="S27" s="712"/>
      <c r="T27" s="712"/>
      <c r="U27" s="712"/>
      <c r="V27" s="713"/>
      <c r="W27" s="206" t="s">
        <v>58</v>
      </c>
      <c r="X27" s="207"/>
      <c r="Y27" s="694"/>
      <c r="Z27" s="208"/>
      <c r="AA27" s="202"/>
      <c r="AB27" s="202"/>
      <c r="AC27" s="202"/>
      <c r="AD27" s="204"/>
      <c r="AE27" s="202"/>
      <c r="AF27" s="202"/>
      <c r="AG27" s="202"/>
      <c r="AH27" s="202"/>
      <c r="AI27" s="202"/>
      <c r="AJ27" s="202"/>
      <c r="AK27" s="204"/>
      <c r="AL27" s="162"/>
      <c r="AM27" s="162"/>
      <c r="AN27" s="162"/>
      <c r="AO27" s="162"/>
      <c r="AP27" s="162"/>
      <c r="AQ27" s="700"/>
      <c r="AR27" s="701"/>
      <c r="AS27" s="701"/>
      <c r="AT27" s="701"/>
      <c r="AU27" s="701"/>
      <c r="AV27" s="701"/>
      <c r="AW27" s="701"/>
      <c r="AX27" s="701"/>
      <c r="AY27" s="701"/>
      <c r="AZ27" s="701"/>
      <c r="BA27" s="701"/>
      <c r="BB27" s="701"/>
      <c r="BC27" s="701"/>
      <c r="BD27" s="701"/>
      <c r="BE27" s="702"/>
    </row>
    <row r="28" spans="1:57" ht="30.75" customHeight="1" thickBot="1">
      <c r="A28" s="162"/>
      <c r="B28" s="205" t="s">
        <v>60</v>
      </c>
      <c r="C28" s="766" t="s">
        <v>70</v>
      </c>
      <c r="D28" s="767"/>
      <c r="E28" s="767"/>
      <c r="F28" s="767"/>
      <c r="G28" s="767"/>
      <c r="H28" s="767"/>
      <c r="I28" s="767"/>
      <c r="J28" s="767"/>
      <c r="K28" s="767"/>
      <c r="L28" s="767"/>
      <c r="M28" s="767"/>
      <c r="N28" s="767"/>
      <c r="O28" s="767"/>
      <c r="P28" s="767"/>
      <c r="Q28" s="690">
        <f>Q29-Q30-Q31-Q32-Q33</f>
        <v>86900000</v>
      </c>
      <c r="R28" s="691"/>
      <c r="S28" s="691"/>
      <c r="T28" s="691"/>
      <c r="U28" s="691"/>
      <c r="V28" s="692"/>
      <c r="W28" s="210" t="s">
        <v>58</v>
      </c>
      <c r="X28" s="207" t="s">
        <v>59</v>
      </c>
      <c r="Y28" s="695"/>
      <c r="Z28" s="208"/>
      <c r="AA28" s="202"/>
      <c r="AB28" s="202"/>
      <c r="AC28" s="202"/>
      <c r="AD28" s="204"/>
      <c r="AE28" s="202"/>
      <c r="AF28" s="202"/>
      <c r="AG28" s="202"/>
      <c r="AH28" s="202"/>
      <c r="AI28" s="202"/>
      <c r="AJ28" s="202"/>
      <c r="AK28" s="204"/>
      <c r="AL28" s="162"/>
      <c r="AM28" s="162"/>
      <c r="AN28" s="162"/>
      <c r="AO28" s="162"/>
      <c r="AP28" s="162"/>
      <c r="AQ28" s="703"/>
      <c r="AR28" s="704"/>
      <c r="AS28" s="704"/>
      <c r="AT28" s="704"/>
      <c r="AU28" s="704"/>
      <c r="AV28" s="704"/>
      <c r="AW28" s="704"/>
      <c r="AX28" s="704"/>
      <c r="AY28" s="704"/>
      <c r="AZ28" s="704"/>
      <c r="BA28" s="704"/>
      <c r="BB28" s="704"/>
      <c r="BC28" s="704"/>
      <c r="BD28" s="704"/>
      <c r="BE28" s="705"/>
    </row>
    <row r="29" spans="1:57" ht="18.75" customHeight="1" thickBot="1">
      <c r="A29" s="162"/>
      <c r="B29" s="751"/>
      <c r="C29" s="684" t="s">
        <v>71</v>
      </c>
      <c r="D29" s="779"/>
      <c r="E29" s="779"/>
      <c r="F29" s="779"/>
      <c r="G29" s="779"/>
      <c r="H29" s="779"/>
      <c r="I29" s="779"/>
      <c r="J29" s="779"/>
      <c r="K29" s="779"/>
      <c r="L29" s="779"/>
      <c r="M29" s="779"/>
      <c r="N29" s="779"/>
      <c r="O29" s="779"/>
      <c r="P29" s="780"/>
      <c r="Q29" s="756">
        <v>100000000</v>
      </c>
      <c r="R29" s="757"/>
      <c r="S29" s="757"/>
      <c r="T29" s="757"/>
      <c r="U29" s="757"/>
      <c r="V29" s="75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1"/>
      <c r="C30" s="684" t="s">
        <v>72</v>
      </c>
      <c r="D30" s="779"/>
      <c r="E30" s="779"/>
      <c r="F30" s="779"/>
      <c r="G30" s="779"/>
      <c r="H30" s="779"/>
      <c r="I30" s="779"/>
      <c r="J30" s="779"/>
      <c r="K30" s="779"/>
      <c r="L30" s="779"/>
      <c r="M30" s="779"/>
      <c r="N30" s="779"/>
      <c r="O30" s="779"/>
      <c r="P30" s="780"/>
      <c r="Q30" s="756">
        <v>10000000</v>
      </c>
      <c r="R30" s="757"/>
      <c r="S30" s="757"/>
      <c r="T30" s="757"/>
      <c r="U30" s="757"/>
      <c r="V30" s="75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1"/>
      <c r="C31" s="781" t="s">
        <v>73</v>
      </c>
      <c r="D31" s="782"/>
      <c r="E31" s="782"/>
      <c r="F31" s="782"/>
      <c r="G31" s="782"/>
      <c r="H31" s="782"/>
      <c r="I31" s="782"/>
      <c r="J31" s="782"/>
      <c r="K31" s="782"/>
      <c r="L31" s="782"/>
      <c r="M31" s="782"/>
      <c r="N31" s="782"/>
      <c r="O31" s="782"/>
      <c r="P31" s="783"/>
      <c r="Q31" s="753">
        <v>3000000</v>
      </c>
      <c r="R31" s="754"/>
      <c r="S31" s="754"/>
      <c r="T31" s="754"/>
      <c r="U31" s="754"/>
      <c r="V31" s="755"/>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1"/>
      <c r="C32" s="626" t="s">
        <v>74</v>
      </c>
      <c r="D32" s="627"/>
      <c r="E32" s="627"/>
      <c r="F32" s="627"/>
      <c r="G32" s="627"/>
      <c r="H32" s="627"/>
      <c r="I32" s="627"/>
      <c r="J32" s="627"/>
      <c r="K32" s="627"/>
      <c r="L32" s="627"/>
      <c r="M32" s="627"/>
      <c r="N32" s="627"/>
      <c r="O32" s="627"/>
      <c r="P32" s="628"/>
      <c r="Q32" s="711">
        <v>0</v>
      </c>
      <c r="R32" s="712"/>
      <c r="S32" s="712"/>
      <c r="T32" s="712"/>
      <c r="U32" s="712"/>
      <c r="V32" s="713"/>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2"/>
      <c r="C33" s="626" t="s">
        <v>75</v>
      </c>
      <c r="D33" s="627"/>
      <c r="E33" s="627"/>
      <c r="F33" s="627"/>
      <c r="G33" s="627"/>
      <c r="H33" s="627"/>
      <c r="I33" s="627"/>
      <c r="J33" s="627"/>
      <c r="K33" s="627"/>
      <c r="L33" s="627"/>
      <c r="M33" s="627"/>
      <c r="N33" s="627"/>
      <c r="O33" s="627"/>
      <c r="P33" s="628"/>
      <c r="Q33" s="753">
        <v>100000</v>
      </c>
      <c r="R33" s="754"/>
      <c r="S33" s="754"/>
      <c r="T33" s="754"/>
      <c r="U33" s="754"/>
      <c r="V33" s="755"/>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9" t="s">
        <v>76</v>
      </c>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c r="AF36" s="759"/>
      <c r="AG36" s="759"/>
      <c r="AH36" s="759"/>
      <c r="AI36" s="759"/>
      <c r="AJ36" s="759"/>
      <c r="AK36" s="759"/>
      <c r="AL36" s="215"/>
      <c r="AT36" s="172"/>
      <c r="AU36" s="172"/>
      <c r="AV36" s="172"/>
      <c r="AW36" s="172"/>
      <c r="AX36" s="172"/>
    </row>
    <row r="37" spans="1:57" s="167" customFormat="1" ht="33" customHeight="1">
      <c r="A37" s="166"/>
      <c r="B37" s="214" t="s">
        <v>63</v>
      </c>
      <c r="C37" s="778" t="s">
        <v>77</v>
      </c>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215"/>
      <c r="AT37" s="172"/>
      <c r="AU37" s="172"/>
      <c r="AV37" s="172"/>
      <c r="AW37" s="172"/>
      <c r="AX37" s="172"/>
    </row>
    <row r="38" spans="1:57" s="167" customFormat="1" ht="34.950000000000003" customHeight="1">
      <c r="A38" s="166"/>
      <c r="B38" s="214" t="s">
        <v>63</v>
      </c>
      <c r="C38" s="759" t="s">
        <v>2177</v>
      </c>
      <c r="D38" s="759"/>
      <c r="E38" s="759"/>
      <c r="F38" s="759"/>
      <c r="G38" s="759"/>
      <c r="H38" s="759"/>
      <c r="I38" s="759"/>
      <c r="J38" s="759"/>
      <c r="K38" s="759"/>
      <c r="L38" s="759"/>
      <c r="M38" s="759"/>
      <c r="N38" s="759"/>
      <c r="O38" s="759"/>
      <c r="P38" s="759"/>
      <c r="Q38" s="759"/>
      <c r="R38" s="759"/>
      <c r="S38" s="759"/>
      <c r="T38" s="759"/>
      <c r="U38" s="759"/>
      <c r="V38" s="759"/>
      <c r="W38" s="759"/>
      <c r="X38" s="759"/>
      <c r="Y38" s="759"/>
      <c r="Z38" s="759"/>
      <c r="AA38" s="759"/>
      <c r="AB38" s="759"/>
      <c r="AC38" s="759"/>
      <c r="AD38" s="759"/>
      <c r="AE38" s="759"/>
      <c r="AF38" s="759"/>
      <c r="AG38" s="759"/>
      <c r="AH38" s="759"/>
      <c r="AI38" s="759"/>
      <c r="AJ38" s="759"/>
      <c r="AK38" s="759"/>
      <c r="AL38" s="215"/>
      <c r="AT38" s="172"/>
      <c r="AU38" s="172"/>
      <c r="AV38" s="172"/>
      <c r="AW38" s="172"/>
      <c r="AX38" s="172"/>
    </row>
    <row r="39" spans="1:57" s="167" customFormat="1" ht="13.5" customHeight="1">
      <c r="A39" s="166"/>
      <c r="B39" s="197" t="s">
        <v>63</v>
      </c>
      <c r="C39" s="635" t="s">
        <v>2174</v>
      </c>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215"/>
      <c r="AT39" s="172"/>
      <c r="AU39" s="172"/>
      <c r="AV39" s="172"/>
      <c r="AW39" s="172"/>
      <c r="AX39" s="172"/>
    </row>
    <row r="40" spans="1:57" ht="19.5" customHeight="1" thickBot="1">
      <c r="A40" s="162"/>
      <c r="B40" s="630" t="s">
        <v>78</v>
      </c>
      <c r="C40" s="630"/>
      <c r="D40" s="630"/>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178"/>
      <c r="AT40" s="173"/>
      <c r="AU40" s="173"/>
      <c r="AV40" s="173"/>
      <c r="AW40" s="173"/>
      <c r="AX40" s="173"/>
    </row>
    <row r="41" spans="1:57" ht="28.5" customHeight="1" thickBot="1">
      <c r="A41" s="162"/>
      <c r="B41" s="216"/>
      <c r="C41" s="631" t="s">
        <v>79</v>
      </c>
      <c r="D41" s="631"/>
      <c r="E41" s="631"/>
      <c r="F41" s="631"/>
      <c r="G41" s="631"/>
      <c r="H41" s="631"/>
      <c r="I41" s="631"/>
      <c r="J41" s="631"/>
      <c r="K41" s="631"/>
      <c r="L41" s="631"/>
      <c r="M41" s="631"/>
      <c r="N41" s="631"/>
      <c r="O41" s="631"/>
      <c r="P41" s="631"/>
      <c r="Q41" s="631"/>
      <c r="R41" s="631"/>
      <c r="S41" s="631"/>
      <c r="T41" s="631"/>
      <c r="U41" s="631"/>
      <c r="V41" s="631"/>
      <c r="W41" s="632">
        <f>(Q25-Q29)-(W18-Q30)</f>
        <v>58320642</v>
      </c>
      <c r="X41" s="633"/>
      <c r="Y41" s="633"/>
      <c r="Z41" s="633"/>
      <c r="AA41" s="633"/>
      <c r="AB41" s="634"/>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0" t="s">
        <v>2173</v>
      </c>
      <c r="C43" s="630"/>
      <c r="D43" s="630"/>
      <c r="E43" s="630"/>
      <c r="F43" s="630"/>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0"/>
      <c r="AK43" s="630"/>
      <c r="AL43" s="178"/>
      <c r="AT43" s="173"/>
      <c r="AU43" s="173"/>
      <c r="AV43" s="173"/>
      <c r="AW43" s="173"/>
      <c r="AX43" s="173"/>
    </row>
    <row r="44" spans="1:57" ht="16.5" customHeight="1" thickBot="1">
      <c r="A44" s="162"/>
      <c r="B44" s="222" t="s">
        <v>63</v>
      </c>
      <c r="C44" s="809" t="s">
        <v>80</v>
      </c>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09"/>
      <c r="AL44" s="179"/>
      <c r="AT44" s="173"/>
      <c r="AU44" s="173"/>
      <c r="AV44" s="173"/>
      <c r="AW44" s="173"/>
      <c r="AX44" s="173"/>
    </row>
    <row r="45" spans="1:57" ht="51.75" customHeight="1">
      <c r="A45" s="162"/>
      <c r="B45" s="790" t="s">
        <v>81</v>
      </c>
      <c r="C45" s="791"/>
      <c r="D45" s="791"/>
      <c r="E45" s="792"/>
      <c r="F45" s="801" t="s">
        <v>82</v>
      </c>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3"/>
      <c r="AL45" s="166"/>
      <c r="AQ45" s="817" t="s">
        <v>83</v>
      </c>
      <c r="AR45" s="818"/>
      <c r="AS45" s="818"/>
      <c r="AT45" s="818"/>
      <c r="AU45" s="818"/>
      <c r="AV45" s="818"/>
      <c r="AW45" s="818"/>
      <c r="AX45" s="818"/>
      <c r="AY45" s="818"/>
      <c r="AZ45" s="818"/>
      <c r="BA45" s="818"/>
      <c r="BB45" s="818"/>
      <c r="BC45" s="818"/>
      <c r="BD45" s="818"/>
      <c r="BE45" s="819"/>
    </row>
    <row r="46" spans="1:57" ht="47.25" customHeight="1" thickBot="1">
      <c r="A46" s="162"/>
      <c r="B46" s="790" t="s">
        <v>84</v>
      </c>
      <c r="C46" s="791"/>
      <c r="D46" s="791"/>
      <c r="E46" s="792"/>
      <c r="F46" s="810" t="s">
        <v>85</v>
      </c>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c r="AJ46" s="811"/>
      <c r="AK46" s="812"/>
      <c r="AL46" s="166"/>
      <c r="AQ46" s="820"/>
      <c r="AR46" s="821"/>
      <c r="AS46" s="821"/>
      <c r="AT46" s="821"/>
      <c r="AU46" s="821"/>
      <c r="AV46" s="821"/>
      <c r="AW46" s="821"/>
      <c r="AX46" s="821"/>
      <c r="AY46" s="821"/>
      <c r="AZ46" s="821"/>
      <c r="BA46" s="821"/>
      <c r="BB46" s="821"/>
      <c r="BC46" s="821"/>
      <c r="BD46" s="821"/>
      <c r="BE46" s="822"/>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9" t="s">
        <v>86</v>
      </c>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225"/>
      <c r="AT48" s="227"/>
      <c r="AU48" s="227"/>
      <c r="AV48" s="227"/>
      <c r="AW48" s="227"/>
      <c r="AX48" s="227"/>
    </row>
    <row r="49" spans="1:50" s="226" customFormat="1" ht="17.399999999999999" customHeight="1" thickBot="1">
      <c r="A49" s="225"/>
      <c r="B49" s="813" t="s">
        <v>87</v>
      </c>
      <c r="C49" s="813"/>
      <c r="D49" s="813"/>
      <c r="E49" s="813"/>
      <c r="F49" s="813"/>
      <c r="G49" s="813"/>
      <c r="H49" s="813"/>
      <c r="I49" s="813"/>
      <c r="J49" s="813"/>
      <c r="K49" s="813"/>
      <c r="L49" s="813"/>
      <c r="M49" s="813"/>
      <c r="N49" s="813"/>
      <c r="O49" s="813"/>
      <c r="P49" s="813"/>
      <c r="Q49" s="813"/>
      <c r="R49" s="813"/>
      <c r="S49" s="813"/>
      <c r="T49" s="813"/>
      <c r="U49" s="813"/>
      <c r="V49" s="813"/>
      <c r="W49" s="813"/>
      <c r="X49" s="813"/>
      <c r="Y49" s="813"/>
      <c r="Z49" s="813"/>
      <c r="AA49" s="813"/>
      <c r="AB49" s="813"/>
      <c r="AC49" s="813"/>
      <c r="AD49" s="813"/>
      <c r="AE49" s="813"/>
      <c r="AF49" s="813"/>
      <c r="AG49" s="813"/>
      <c r="AH49" s="813"/>
      <c r="AI49" s="813"/>
      <c r="AJ49" s="813"/>
      <c r="AK49" s="813"/>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 customHeight="1" thickBot="1">
      <c r="A50" s="225"/>
      <c r="B50" s="609" t="s">
        <v>89</v>
      </c>
      <c r="C50" s="610"/>
      <c r="D50" s="610"/>
      <c r="E50" s="610"/>
      <c r="F50" s="610"/>
      <c r="G50" s="610"/>
      <c r="H50" s="610"/>
      <c r="I50" s="610"/>
      <c r="J50" s="610"/>
      <c r="K50" s="610"/>
      <c r="L50" s="610"/>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0"/>
      <c r="AJ50" s="610"/>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4" t="s">
        <v>91</v>
      </c>
      <c r="C51" s="815"/>
      <c r="D51" s="815"/>
      <c r="E51" s="815"/>
      <c r="F51" s="815"/>
      <c r="G51" s="815"/>
      <c r="H51" s="815"/>
      <c r="I51" s="815"/>
      <c r="J51" s="815"/>
      <c r="K51" s="815"/>
      <c r="L51" s="815"/>
      <c r="M51" s="815"/>
      <c r="N51" s="815"/>
      <c r="O51" s="815"/>
      <c r="P51" s="815"/>
      <c r="Q51" s="815"/>
      <c r="R51" s="815"/>
      <c r="S51" s="816"/>
      <c r="T51" s="849">
        <f>'別紙様式3-2（処遇改善加算　個票）'!N6</f>
        <v>53580524</v>
      </c>
      <c r="U51" s="850"/>
      <c r="V51" s="850"/>
      <c r="W51" s="850"/>
      <c r="X51" s="850"/>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4" t="s">
        <v>93</v>
      </c>
      <c r="C52" s="805"/>
      <c r="D52" s="805"/>
      <c r="E52" s="805"/>
      <c r="F52" s="805"/>
      <c r="G52" s="805"/>
      <c r="H52" s="805"/>
      <c r="I52" s="805"/>
      <c r="J52" s="805"/>
      <c r="K52" s="805"/>
      <c r="L52" s="805"/>
      <c r="M52" s="805"/>
      <c r="N52" s="805"/>
      <c r="O52" s="805"/>
      <c r="P52" s="805"/>
      <c r="Q52" s="805"/>
      <c r="R52" s="805"/>
      <c r="S52" s="805"/>
      <c r="T52" s="806">
        <v>60000000</v>
      </c>
      <c r="U52" s="807"/>
      <c r="V52" s="807"/>
      <c r="W52" s="807"/>
      <c r="X52" s="808"/>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8"/>
      <c r="C56" s="800"/>
      <c r="D56" s="583" t="s">
        <v>97</v>
      </c>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584"/>
      <c r="AK56" s="585"/>
      <c r="AL56" s="166"/>
      <c r="AM56" s="444" t="b">
        <v>1</v>
      </c>
      <c r="AN56" s="229"/>
      <c r="AO56" s="229"/>
      <c r="AP56" s="229"/>
    </row>
    <row r="57" spans="1:50" ht="1.95"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5" t="s">
        <v>98</v>
      </c>
      <c r="D59" s="765"/>
      <c r="E59" s="765"/>
      <c r="F59" s="765"/>
      <c r="G59" s="765"/>
      <c r="H59" s="765"/>
      <c r="I59" s="765"/>
      <c r="J59" s="765"/>
      <c r="K59" s="765"/>
      <c r="L59" s="765"/>
      <c r="M59" s="765"/>
      <c r="N59" s="765"/>
      <c r="O59" s="765"/>
      <c r="P59" s="765"/>
      <c r="Q59" s="765"/>
      <c r="R59" s="765"/>
      <c r="S59" s="765"/>
      <c r="T59" s="765"/>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8"/>
      <c r="D60" s="769"/>
      <c r="E60" s="760" t="s">
        <v>99</v>
      </c>
      <c r="F60" s="760"/>
      <c r="G60" s="760"/>
      <c r="H60" s="760"/>
      <c r="I60" s="760"/>
      <c r="J60" s="760"/>
      <c r="K60" s="760"/>
      <c r="L60" s="760"/>
      <c r="M60" s="760"/>
      <c r="N60" s="760"/>
      <c r="O60" s="760"/>
      <c r="P60" s="760"/>
      <c r="Q60" s="760"/>
      <c r="R60" s="761"/>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5" t="s">
        <v>106</v>
      </c>
      <c r="D65" s="765"/>
      <c r="E65" s="765"/>
      <c r="F65" s="765"/>
      <c r="G65" s="765"/>
      <c r="H65" s="765"/>
      <c r="I65" s="765"/>
      <c r="J65" s="765"/>
      <c r="K65" s="765"/>
      <c r="L65" s="765"/>
      <c r="M65" s="765"/>
      <c r="N65" s="765"/>
      <c r="O65" s="765"/>
      <c r="P65" s="765"/>
      <c r="Q65" s="765"/>
      <c r="R65" s="765"/>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8"/>
      <c r="D66" s="769"/>
      <c r="E66" s="760" t="s">
        <v>107</v>
      </c>
      <c r="F66" s="760"/>
      <c r="G66" s="760"/>
      <c r="H66" s="760"/>
      <c r="I66" s="760"/>
      <c r="J66" s="760"/>
      <c r="K66" s="760"/>
      <c r="L66" s="760"/>
      <c r="M66" s="760"/>
      <c r="N66" s="760"/>
      <c r="O66" s="760"/>
      <c r="P66" s="760"/>
      <c r="Q66" s="760"/>
      <c r="R66" s="761"/>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5"/>
      <c r="C67" s="246" t="s">
        <v>100</v>
      </c>
      <c r="D67" s="770" t="s">
        <v>108</v>
      </c>
      <c r="E67" s="771"/>
      <c r="F67" s="771"/>
      <c r="G67" s="771"/>
      <c r="H67" s="772"/>
      <c r="I67" s="772"/>
      <c r="J67" s="772"/>
      <c r="K67" s="772"/>
      <c r="L67" s="772"/>
      <c r="M67" s="772"/>
      <c r="N67" s="772"/>
      <c r="O67" s="772"/>
      <c r="P67" s="772"/>
      <c r="Q67" s="772"/>
      <c r="R67" s="772"/>
      <c r="S67" s="772"/>
      <c r="T67" s="772"/>
      <c r="U67" s="772"/>
      <c r="V67" s="772"/>
      <c r="W67" s="772"/>
      <c r="X67" s="772"/>
      <c r="Y67" s="772"/>
      <c r="Z67" s="772"/>
      <c r="AA67" s="772"/>
      <c r="AB67" s="772"/>
      <c r="AC67" s="772"/>
      <c r="AD67" s="772"/>
      <c r="AE67" s="772"/>
      <c r="AF67" s="772"/>
      <c r="AG67" s="772"/>
      <c r="AH67" s="772"/>
      <c r="AI67" s="772"/>
      <c r="AJ67" s="772"/>
      <c r="AK67" s="773"/>
      <c r="AL67" s="166"/>
      <c r="AM67" s="444" t="b">
        <v>1</v>
      </c>
      <c r="AN67" s="229"/>
      <c r="AO67" s="444" t="b">
        <v>0</v>
      </c>
      <c r="AP67" s="229"/>
    </row>
    <row r="68" spans="1:57" ht="28.5" customHeight="1" thickBot="1">
      <c r="A68" s="162"/>
      <c r="B68" s="845"/>
      <c r="C68" s="619"/>
      <c r="D68" s="621" t="s">
        <v>109</v>
      </c>
      <c r="E68" s="622"/>
      <c r="F68" s="622"/>
      <c r="G68" s="622"/>
      <c r="H68" s="774"/>
      <c r="I68" s="776" t="s">
        <v>56</v>
      </c>
      <c r="J68" s="784" t="s">
        <v>110</v>
      </c>
      <c r="K68" s="785"/>
      <c r="L68" s="785"/>
      <c r="M68" s="785"/>
      <c r="N68" s="785"/>
      <c r="O68" s="785"/>
      <c r="P68" s="785"/>
      <c r="Q68" s="785"/>
      <c r="R68" s="785"/>
      <c r="S68" s="785"/>
      <c r="T68" s="785"/>
      <c r="U68" s="785"/>
      <c r="V68" s="785"/>
      <c r="W68" s="785"/>
      <c r="X68" s="785"/>
      <c r="Y68" s="785"/>
      <c r="Z68" s="785"/>
      <c r="AA68" s="785"/>
      <c r="AB68" s="785"/>
      <c r="AC68" s="785"/>
      <c r="AD68" s="785"/>
      <c r="AE68" s="785"/>
      <c r="AF68" s="785"/>
      <c r="AG68" s="785"/>
      <c r="AH68" s="785"/>
      <c r="AI68" s="785"/>
      <c r="AJ68" s="785"/>
      <c r="AK68" s="786"/>
      <c r="AL68" s="166"/>
      <c r="AM68" s="229"/>
      <c r="AN68" s="229"/>
      <c r="AO68" s="229"/>
      <c r="AP68" s="229"/>
    </row>
    <row r="69" spans="1:57" ht="34.5" customHeight="1" thickBot="1">
      <c r="A69" s="162"/>
      <c r="B69" s="845"/>
      <c r="C69" s="619"/>
      <c r="D69" s="623"/>
      <c r="E69" s="578"/>
      <c r="F69" s="578"/>
      <c r="G69" s="578"/>
      <c r="H69" s="775"/>
      <c r="I69" s="777"/>
      <c r="J69" s="787"/>
      <c r="K69" s="788"/>
      <c r="L69" s="788"/>
      <c r="M69" s="788"/>
      <c r="N69" s="788"/>
      <c r="O69" s="788"/>
      <c r="P69" s="788"/>
      <c r="Q69" s="788"/>
      <c r="R69" s="788"/>
      <c r="S69" s="788"/>
      <c r="T69" s="788"/>
      <c r="U69" s="788"/>
      <c r="V69" s="788"/>
      <c r="W69" s="788"/>
      <c r="X69" s="788"/>
      <c r="Y69" s="788"/>
      <c r="Z69" s="788"/>
      <c r="AA69" s="788"/>
      <c r="AB69" s="788"/>
      <c r="AC69" s="788"/>
      <c r="AD69" s="788"/>
      <c r="AE69" s="788"/>
      <c r="AF69" s="788"/>
      <c r="AG69" s="788"/>
      <c r="AH69" s="788"/>
      <c r="AI69" s="788"/>
      <c r="AJ69" s="788"/>
      <c r="AK69" s="789"/>
      <c r="AL69" s="166"/>
      <c r="AM69" s="166"/>
      <c r="AN69" s="166"/>
      <c r="AO69" s="229"/>
      <c r="AP69" s="229"/>
      <c r="AQ69" s="748" t="s">
        <v>111</v>
      </c>
      <c r="AR69" s="749"/>
      <c r="AS69" s="749"/>
      <c r="AT69" s="749"/>
      <c r="AU69" s="749"/>
      <c r="AV69" s="749"/>
      <c r="AW69" s="749"/>
      <c r="AX69" s="749"/>
      <c r="AY69" s="749"/>
      <c r="AZ69" s="749"/>
      <c r="BA69" s="749"/>
      <c r="BB69" s="749"/>
      <c r="BC69" s="749"/>
      <c r="BD69" s="749"/>
      <c r="BE69" s="750"/>
    </row>
    <row r="70" spans="1:57" ht="15" customHeight="1" thickBot="1">
      <c r="A70" s="162"/>
      <c r="B70" s="845"/>
      <c r="C70" s="619"/>
      <c r="D70" s="623"/>
      <c r="E70" s="578"/>
      <c r="F70" s="578"/>
      <c r="G70" s="578"/>
      <c r="H70" s="793"/>
      <c r="I70" s="795" t="s">
        <v>60</v>
      </c>
      <c r="J70" s="270" t="s">
        <v>112</v>
      </c>
      <c r="K70" s="271"/>
      <c r="L70" s="271"/>
      <c r="M70" s="271"/>
      <c r="N70" s="271"/>
      <c r="O70" s="271"/>
      <c r="P70" s="271"/>
      <c r="Q70" s="271"/>
      <c r="R70" s="271"/>
      <c r="S70" s="797" t="s">
        <v>113</v>
      </c>
      <c r="T70" s="797"/>
      <c r="U70" s="797"/>
      <c r="V70" s="797"/>
      <c r="W70" s="797"/>
      <c r="X70" s="797"/>
      <c r="Y70" s="797"/>
      <c r="Z70" s="797"/>
      <c r="AA70" s="797"/>
      <c r="AB70" s="797"/>
      <c r="AC70" s="797"/>
      <c r="AD70" s="797"/>
      <c r="AE70" s="797"/>
      <c r="AF70" s="797"/>
      <c r="AG70" s="797"/>
      <c r="AH70" s="797"/>
      <c r="AI70" s="797"/>
      <c r="AJ70" s="797"/>
      <c r="AK70" s="798"/>
      <c r="AL70" s="166"/>
      <c r="AM70" s="272"/>
      <c r="AO70" s="166"/>
      <c r="AP70" s="166"/>
    </row>
    <row r="71" spans="1:57" ht="33" customHeight="1" thickBot="1">
      <c r="A71" s="162"/>
      <c r="B71" s="845"/>
      <c r="C71" s="620"/>
      <c r="D71" s="624"/>
      <c r="E71" s="625"/>
      <c r="F71" s="625"/>
      <c r="G71" s="625"/>
      <c r="H71" s="794"/>
      <c r="I71" s="796"/>
      <c r="J71" s="839"/>
      <c r="K71" s="840"/>
      <c r="L71" s="840"/>
      <c r="M71" s="840"/>
      <c r="N71" s="840"/>
      <c r="O71" s="840"/>
      <c r="P71" s="840"/>
      <c r="Q71" s="840"/>
      <c r="R71" s="840"/>
      <c r="S71" s="840"/>
      <c r="T71" s="840"/>
      <c r="U71" s="840"/>
      <c r="V71" s="840"/>
      <c r="W71" s="840"/>
      <c r="X71" s="840"/>
      <c r="Y71" s="840"/>
      <c r="Z71" s="840"/>
      <c r="AA71" s="840"/>
      <c r="AB71" s="840"/>
      <c r="AC71" s="840"/>
      <c r="AD71" s="840"/>
      <c r="AE71" s="840"/>
      <c r="AF71" s="840"/>
      <c r="AG71" s="840"/>
      <c r="AH71" s="840"/>
      <c r="AI71" s="840"/>
      <c r="AJ71" s="840"/>
      <c r="AK71" s="841"/>
      <c r="AL71" s="166"/>
      <c r="AM71" s="166"/>
      <c r="AN71" s="166"/>
      <c r="AQ71" s="748" t="s">
        <v>111</v>
      </c>
      <c r="AR71" s="749"/>
      <c r="AS71" s="749"/>
      <c r="AT71" s="749"/>
      <c r="AU71" s="749"/>
      <c r="AV71" s="749"/>
      <c r="AW71" s="749"/>
      <c r="AX71" s="749"/>
      <c r="AY71" s="749"/>
      <c r="AZ71" s="749"/>
      <c r="BA71" s="749"/>
      <c r="BB71" s="749"/>
      <c r="BC71" s="749"/>
      <c r="BD71" s="749"/>
      <c r="BE71" s="750"/>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2" customHeight="1" thickBot="1">
      <c r="A76" s="162"/>
      <c r="B76" s="277"/>
      <c r="C76" s="583" t="s">
        <v>116</v>
      </c>
      <c r="D76" s="584"/>
      <c r="E76" s="584"/>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5"/>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8"/>
      <c r="C78" s="769"/>
      <c r="D78" s="843" t="s">
        <v>107</v>
      </c>
      <c r="E78" s="843"/>
      <c r="F78" s="843"/>
      <c r="G78" s="843"/>
      <c r="H78" s="843"/>
      <c r="I78" s="843"/>
      <c r="J78" s="843"/>
      <c r="K78" s="843"/>
      <c r="L78" s="843"/>
      <c r="M78" s="843"/>
      <c r="N78" s="843"/>
      <c r="O78" s="843"/>
      <c r="P78" s="843"/>
      <c r="Q78" s="844"/>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617" t="s">
        <v>117</v>
      </c>
      <c r="D79" s="593"/>
      <c r="E79" s="593"/>
      <c r="F79" s="593"/>
      <c r="G79" s="593"/>
      <c r="H79" s="593"/>
      <c r="I79" s="593"/>
      <c r="J79" s="593"/>
      <c r="K79" s="593"/>
      <c r="L79" s="593"/>
      <c r="M79" s="593"/>
      <c r="N79" s="593"/>
      <c r="O79" s="593"/>
      <c r="P79" s="593"/>
      <c r="Q79" s="593"/>
      <c r="R79" s="593"/>
      <c r="S79" s="596"/>
      <c r="T79" s="593"/>
      <c r="U79" s="593"/>
      <c r="V79" s="593"/>
      <c r="W79" s="593"/>
      <c r="X79" s="593"/>
      <c r="Y79" s="593"/>
      <c r="Z79" s="593"/>
      <c r="AA79" s="593"/>
      <c r="AB79" s="593"/>
      <c r="AC79" s="593"/>
      <c r="AD79" s="593"/>
      <c r="AE79" s="593"/>
      <c r="AF79" s="593"/>
      <c r="AG79" s="593"/>
      <c r="AH79" s="593"/>
      <c r="AI79" s="593"/>
      <c r="AJ79" s="593"/>
      <c r="AK79" s="618"/>
      <c r="AL79" s="166"/>
      <c r="AM79" s="286"/>
      <c r="AN79" s="279"/>
      <c r="AO79" s="279"/>
      <c r="AP79" s="279"/>
    </row>
    <row r="80" spans="1:57" ht="27" customHeight="1">
      <c r="A80" s="162"/>
      <c r="B80" s="619"/>
      <c r="C80" s="621" t="s">
        <v>118</v>
      </c>
      <c r="D80" s="622"/>
      <c r="E80" s="622"/>
      <c r="F80" s="622"/>
      <c r="G80" s="287"/>
      <c r="H80" s="288" t="s">
        <v>56</v>
      </c>
      <c r="I80" s="832" t="s">
        <v>119</v>
      </c>
      <c r="J80" s="833"/>
      <c r="K80" s="833"/>
      <c r="L80" s="833"/>
      <c r="M80" s="833"/>
      <c r="N80" s="833"/>
      <c r="O80" s="833"/>
      <c r="P80" s="833"/>
      <c r="Q80" s="833"/>
      <c r="R80" s="833"/>
      <c r="S80" s="833"/>
      <c r="T80" s="833"/>
      <c r="U80" s="833"/>
      <c r="V80" s="833"/>
      <c r="W80" s="833"/>
      <c r="X80" s="833"/>
      <c r="Y80" s="833"/>
      <c r="Z80" s="833"/>
      <c r="AA80" s="833"/>
      <c r="AB80" s="833"/>
      <c r="AC80" s="833"/>
      <c r="AD80" s="833"/>
      <c r="AE80" s="833"/>
      <c r="AF80" s="833"/>
      <c r="AG80" s="833"/>
      <c r="AH80" s="833"/>
      <c r="AI80" s="833"/>
      <c r="AJ80" s="833"/>
      <c r="AK80" s="834"/>
      <c r="AL80" s="166"/>
      <c r="AM80" s="441" t="b">
        <v>0</v>
      </c>
      <c r="AN80" s="443" t="b">
        <v>0</v>
      </c>
      <c r="AO80" s="441" t="b">
        <v>0</v>
      </c>
      <c r="AP80" s="441" t="b">
        <v>0</v>
      </c>
    </row>
    <row r="81" spans="1:57" ht="37.5" customHeight="1">
      <c r="A81" s="162"/>
      <c r="B81" s="619"/>
      <c r="C81" s="623"/>
      <c r="D81" s="578"/>
      <c r="E81" s="578"/>
      <c r="F81" s="578"/>
      <c r="G81" s="289"/>
      <c r="H81" s="290" t="s">
        <v>60</v>
      </c>
      <c r="I81" s="835" t="s">
        <v>120</v>
      </c>
      <c r="J81" s="605"/>
      <c r="K81" s="605"/>
      <c r="L81" s="605"/>
      <c r="M81" s="605"/>
      <c r="N81" s="605"/>
      <c r="O81" s="605"/>
      <c r="P81" s="605"/>
      <c r="Q81" s="605"/>
      <c r="R81" s="605"/>
      <c r="S81" s="605"/>
      <c r="T81" s="605"/>
      <c r="U81" s="605"/>
      <c r="V81" s="605"/>
      <c r="W81" s="605"/>
      <c r="X81" s="605"/>
      <c r="Y81" s="605"/>
      <c r="Z81" s="605"/>
      <c r="AA81" s="605"/>
      <c r="AB81" s="605"/>
      <c r="AC81" s="605"/>
      <c r="AD81" s="605"/>
      <c r="AE81" s="605"/>
      <c r="AF81" s="605"/>
      <c r="AG81" s="605"/>
      <c r="AH81" s="605"/>
      <c r="AI81" s="605"/>
      <c r="AJ81" s="605"/>
      <c r="AK81" s="606"/>
      <c r="AL81" s="166"/>
      <c r="AM81" s="272"/>
    </row>
    <row r="82" spans="1:57" ht="36" customHeight="1" thickBot="1">
      <c r="A82" s="162"/>
      <c r="B82" s="620"/>
      <c r="C82" s="624"/>
      <c r="D82" s="625"/>
      <c r="E82" s="625"/>
      <c r="F82" s="625"/>
      <c r="G82" s="291"/>
      <c r="H82" s="292" t="s">
        <v>121</v>
      </c>
      <c r="I82" s="836" t="s">
        <v>122</v>
      </c>
      <c r="J82" s="837"/>
      <c r="K82" s="837"/>
      <c r="L82" s="837"/>
      <c r="M82" s="837"/>
      <c r="N82" s="837"/>
      <c r="O82" s="837"/>
      <c r="P82" s="837"/>
      <c r="Q82" s="837"/>
      <c r="R82" s="837"/>
      <c r="S82" s="837"/>
      <c r="T82" s="837"/>
      <c r="U82" s="837"/>
      <c r="V82" s="837"/>
      <c r="W82" s="837"/>
      <c r="X82" s="837"/>
      <c r="Y82" s="837"/>
      <c r="Z82" s="837"/>
      <c r="AA82" s="837"/>
      <c r="AB82" s="837"/>
      <c r="AC82" s="837"/>
      <c r="AD82" s="837"/>
      <c r="AE82" s="837"/>
      <c r="AF82" s="837"/>
      <c r="AG82" s="837"/>
      <c r="AH82" s="837"/>
      <c r="AI82" s="837"/>
      <c r="AJ82" s="837"/>
      <c r="AK82" s="838"/>
      <c r="AL82" s="166"/>
      <c r="AM82" s="272"/>
    </row>
    <row r="83" spans="1:57" ht="21" customHeight="1">
      <c r="A83" s="162"/>
      <c r="B83" s="293" t="s">
        <v>102</v>
      </c>
      <c r="C83" s="675" t="s">
        <v>123</v>
      </c>
      <c r="D83" s="676"/>
      <c r="E83" s="676"/>
      <c r="F83" s="676"/>
      <c r="G83" s="676"/>
      <c r="H83" s="676"/>
      <c r="I83" s="676"/>
      <c r="J83" s="676"/>
      <c r="K83" s="676"/>
      <c r="L83" s="676"/>
      <c r="M83" s="676"/>
      <c r="N83" s="676"/>
      <c r="O83" s="676"/>
      <c r="P83" s="676"/>
      <c r="Q83" s="676"/>
      <c r="R83" s="676"/>
      <c r="S83" s="676"/>
      <c r="T83" s="676"/>
      <c r="U83" s="676"/>
      <c r="V83" s="676"/>
      <c r="W83" s="676"/>
      <c r="X83" s="676"/>
      <c r="Y83" s="676"/>
      <c r="Z83" s="676"/>
      <c r="AA83" s="676"/>
      <c r="AB83" s="676"/>
      <c r="AC83" s="676"/>
      <c r="AD83" s="676"/>
      <c r="AE83" s="676"/>
      <c r="AF83" s="676"/>
      <c r="AG83" s="676"/>
      <c r="AH83" s="676"/>
      <c r="AI83" s="676"/>
      <c r="AJ83" s="676"/>
      <c r="AK83" s="677"/>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7" t="s">
        <v>124</v>
      </c>
      <c r="C85" s="827"/>
      <c r="D85" s="827"/>
      <c r="E85" s="827"/>
      <c r="F85" s="827"/>
      <c r="G85" s="827"/>
      <c r="H85" s="827"/>
      <c r="I85" s="827"/>
      <c r="J85" s="827"/>
      <c r="K85" s="827"/>
      <c r="L85" s="827"/>
      <c r="M85" s="827"/>
      <c r="N85" s="827"/>
      <c r="O85" s="827"/>
      <c r="P85" s="827"/>
      <c r="Q85" s="827"/>
      <c r="R85" s="827"/>
      <c r="S85" s="827"/>
      <c r="T85" s="827"/>
      <c r="U85" s="827"/>
      <c r="V85" s="827"/>
      <c r="W85" s="827"/>
      <c r="X85" s="827"/>
      <c r="Y85" s="827"/>
      <c r="Z85" s="827"/>
      <c r="AA85" s="827"/>
      <c r="AB85" s="827"/>
      <c r="AC85" s="827"/>
      <c r="AD85" s="827"/>
      <c r="AE85" s="827"/>
      <c r="AF85" s="827"/>
      <c r="AG85" s="827"/>
      <c r="AH85" s="827"/>
      <c r="AI85" s="827"/>
      <c r="AJ85" s="827"/>
      <c r="AK85" s="827"/>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3" t="s">
        <v>125</v>
      </c>
      <c r="C87" s="854"/>
      <c r="D87" s="854"/>
      <c r="E87" s="854"/>
      <c r="F87" s="854"/>
      <c r="G87" s="854"/>
      <c r="H87" s="854"/>
      <c r="I87" s="854"/>
      <c r="J87" s="854"/>
      <c r="K87" s="854"/>
      <c r="L87" s="854"/>
      <c r="M87" s="854"/>
      <c r="N87" s="854"/>
      <c r="O87" s="854"/>
      <c r="P87" s="854"/>
      <c r="Q87" s="855"/>
      <c r="R87" s="191" t="s">
        <v>126</v>
      </c>
      <c r="S87" s="303" t="str">
        <f>'別紙様式3-2（処遇改善加算　個票）'!Z5</f>
        <v>○</v>
      </c>
      <c r="T87" s="824" t="s">
        <v>127</v>
      </c>
      <c r="U87" s="825"/>
      <c r="V87" s="825"/>
      <c r="W87" s="825"/>
      <c r="X87" s="825"/>
      <c r="Y87" s="825"/>
      <c r="Z87" s="825"/>
      <c r="AA87" s="825"/>
      <c r="AB87" s="825"/>
      <c r="AC87" s="825"/>
      <c r="AD87" s="825"/>
      <c r="AE87" s="825"/>
      <c r="AF87" s="826"/>
      <c r="AG87" s="199"/>
      <c r="AH87" s="199"/>
      <c r="AI87" s="199"/>
      <c r="AJ87" s="199"/>
      <c r="AK87" s="162"/>
      <c r="AL87" s="162"/>
      <c r="AM87" s="441" t="str">
        <f>IF(COUNTIF(S87:S88, "×")&gt;0, "設定できない", "要件を満たす")</f>
        <v>要件を満たす</v>
      </c>
      <c r="AX87" s="173"/>
    </row>
    <row r="88" spans="1:57" ht="27.75" customHeight="1" thickBot="1">
      <c r="A88" s="162"/>
      <c r="B88" s="853" t="s">
        <v>128</v>
      </c>
      <c r="C88" s="854"/>
      <c r="D88" s="854"/>
      <c r="E88" s="854"/>
      <c r="F88" s="854"/>
      <c r="G88" s="854"/>
      <c r="H88" s="854"/>
      <c r="I88" s="854"/>
      <c r="J88" s="854"/>
      <c r="K88" s="854"/>
      <c r="L88" s="854"/>
      <c r="M88" s="854"/>
      <c r="N88" s="854"/>
      <c r="O88" s="854"/>
      <c r="P88" s="854"/>
      <c r="Q88" s="855"/>
      <c r="R88" s="191" t="s">
        <v>126</v>
      </c>
      <c r="S88" s="303" t="str">
        <f>'別紙様式3-2（処遇改善加算　個票）'!Z7</f>
        <v>○</v>
      </c>
      <c r="T88" s="824" t="s">
        <v>129</v>
      </c>
      <c r="U88" s="825"/>
      <c r="V88" s="825"/>
      <c r="W88" s="825"/>
      <c r="X88" s="825"/>
      <c r="Y88" s="825"/>
      <c r="Z88" s="825"/>
      <c r="AA88" s="825"/>
      <c r="AB88" s="825"/>
      <c r="AC88" s="825"/>
      <c r="AD88" s="825"/>
      <c r="AE88" s="825"/>
      <c r="AF88" s="826"/>
      <c r="AG88" s="199"/>
      <c r="AH88" s="199"/>
      <c r="AI88" s="199"/>
      <c r="AJ88" s="199"/>
      <c r="AK88" s="162"/>
      <c r="AL88" s="162"/>
      <c r="AM88" s="279"/>
      <c r="AY88" s="173"/>
    </row>
    <row r="89" spans="1:57" ht="5.4"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399999999999999"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95"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8" t="s">
        <v>132</v>
      </c>
      <c r="AR91" s="749"/>
      <c r="AS91" s="749"/>
      <c r="AT91" s="749"/>
      <c r="AU91" s="749"/>
      <c r="AV91" s="749"/>
      <c r="AW91" s="749"/>
      <c r="AX91" s="749"/>
      <c r="AY91" s="749"/>
      <c r="AZ91" s="749"/>
      <c r="BA91" s="749"/>
      <c r="BB91" s="749"/>
      <c r="BC91" s="749"/>
      <c r="BD91" s="749"/>
      <c r="BE91" s="750"/>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2" customHeight="1" thickBot="1">
      <c r="A94" s="166"/>
      <c r="B94" s="313"/>
      <c r="C94" s="318"/>
      <c r="D94" s="842" t="s">
        <v>135</v>
      </c>
      <c r="E94" s="842"/>
      <c r="F94" s="842"/>
      <c r="G94" s="842"/>
      <c r="H94" s="842"/>
      <c r="I94" s="842"/>
      <c r="J94" s="842"/>
      <c r="K94" s="842"/>
      <c r="L94" s="842"/>
      <c r="M94" s="842"/>
      <c r="N94" s="842"/>
      <c r="O94" s="842"/>
      <c r="P94" s="842"/>
      <c r="Q94" s="842"/>
      <c r="R94" s="842"/>
      <c r="S94" s="842"/>
      <c r="T94" s="842"/>
      <c r="U94" s="842"/>
      <c r="V94" s="842"/>
      <c r="W94" s="842"/>
      <c r="X94" s="842"/>
      <c r="Y94" s="842"/>
      <c r="Z94" s="842"/>
      <c r="AA94" s="842"/>
      <c r="AB94" s="842"/>
      <c r="AC94" s="842"/>
      <c r="AD94" s="842"/>
      <c r="AE94" s="842"/>
      <c r="AF94" s="842"/>
      <c r="AG94" s="842"/>
      <c r="AH94" s="842"/>
      <c r="AI94" s="842"/>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848"/>
      <c r="H95" s="848"/>
      <c r="I95" s="848"/>
      <c r="J95" s="848"/>
      <c r="K95" s="848"/>
      <c r="L95" s="848"/>
      <c r="M95" s="848"/>
      <c r="N95" s="848"/>
      <c r="O95" s="848"/>
      <c r="P95" s="848"/>
      <c r="Q95" s="848"/>
      <c r="R95" s="848"/>
      <c r="S95" s="848"/>
      <c r="T95" s="848"/>
      <c r="U95" s="848"/>
      <c r="V95" s="848"/>
      <c r="W95" s="848"/>
      <c r="X95" s="848"/>
      <c r="Y95" s="848"/>
      <c r="Z95" s="848"/>
      <c r="AA95" s="848"/>
      <c r="AB95" s="848"/>
      <c r="AC95" s="848"/>
      <c r="AD95" s="848"/>
      <c r="AE95" s="848"/>
      <c r="AF95" s="848"/>
      <c r="AG95" s="848"/>
      <c r="AH95" s="848"/>
      <c r="AI95" s="848"/>
      <c r="AJ95" s="848"/>
      <c r="AK95" s="326" t="s">
        <v>137</v>
      </c>
      <c r="AL95" s="166"/>
      <c r="AM95" s="441" t="b">
        <v>0</v>
      </c>
      <c r="AN95" s="327"/>
      <c r="AO95" s="327"/>
      <c r="AQ95" s="846" t="s">
        <v>138</v>
      </c>
      <c r="AR95" s="846"/>
      <c r="AS95" s="846"/>
      <c r="AT95" s="846"/>
      <c r="AU95" s="846"/>
      <c r="AV95" s="846"/>
      <c r="AW95" s="846"/>
      <c r="AX95" s="846"/>
      <c r="AY95" s="846"/>
      <c r="AZ95" s="846"/>
      <c r="BA95" s="846"/>
      <c r="BB95" s="846"/>
      <c r="BC95" s="846"/>
      <c r="BD95" s="846"/>
      <c r="BE95" s="847"/>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3" t="s">
        <v>116</v>
      </c>
      <c r="D98" s="584"/>
      <c r="E98" s="584"/>
      <c r="F98" s="584"/>
      <c r="G98" s="584"/>
      <c r="H98" s="584"/>
      <c r="I98" s="584"/>
      <c r="J98" s="584"/>
      <c r="K98" s="584"/>
      <c r="L98" s="584"/>
      <c r="M98" s="584"/>
      <c r="N98" s="584"/>
      <c r="O98" s="584"/>
      <c r="P98" s="584"/>
      <c r="Q98" s="584"/>
      <c r="R98" s="584"/>
      <c r="S98" s="584"/>
      <c r="T98" s="584"/>
      <c r="U98" s="584"/>
      <c r="V98" s="584"/>
      <c r="W98" s="584"/>
      <c r="X98" s="584"/>
      <c r="Y98" s="584"/>
      <c r="Z98" s="584"/>
      <c r="AA98" s="584"/>
      <c r="AB98" s="584"/>
      <c r="AC98" s="584"/>
      <c r="AD98" s="584"/>
      <c r="AE98" s="584"/>
      <c r="AF98" s="584"/>
      <c r="AG98" s="584"/>
      <c r="AH98" s="584"/>
      <c r="AI98" s="584"/>
      <c r="AJ98" s="584"/>
      <c r="AK98" s="585"/>
      <c r="AL98" s="162"/>
      <c r="AM98" s="443" t="b">
        <v>0</v>
      </c>
      <c r="AN98" s="129"/>
      <c r="AO98" s="129"/>
      <c r="AP98" s="129"/>
      <c r="AQ98" s="129"/>
      <c r="AR98" s="129"/>
      <c r="AS98" s="129"/>
      <c r="AT98" s="129"/>
      <c r="AU98" s="129"/>
      <c r="AV98" s="129"/>
      <c r="AW98" s="129"/>
      <c r="AX98" s="329"/>
      <c r="AY98" s="329"/>
      <c r="AZ98" s="330"/>
    </row>
    <row r="99" spans="1:57" s="167" customFormat="1" ht="19.95" customHeight="1" thickBot="1">
      <c r="A99" s="162"/>
      <c r="B99" s="609" t="s">
        <v>140</v>
      </c>
      <c r="C99" s="828"/>
      <c r="D99" s="828"/>
      <c r="E99" s="828"/>
      <c r="F99" s="828"/>
      <c r="G99" s="828"/>
      <c r="H99" s="828"/>
      <c r="I99" s="828"/>
      <c r="J99" s="828"/>
      <c r="K99" s="828"/>
      <c r="L99" s="828"/>
      <c r="M99" s="828"/>
      <c r="N99" s="828"/>
      <c r="O99" s="828"/>
      <c r="P99" s="828"/>
      <c r="Q99" s="828"/>
      <c r="R99" s="828"/>
      <c r="S99" s="828"/>
      <c r="T99" s="828"/>
      <c r="U99" s="828"/>
      <c r="V99" s="828"/>
      <c r="W99" s="828"/>
      <c r="X99" s="828"/>
      <c r="Y99" s="828"/>
      <c r="Z99" s="828"/>
      <c r="AA99" s="828"/>
      <c r="AB99" s="828"/>
      <c r="AC99" s="828"/>
      <c r="AD99" s="828"/>
      <c r="AE99" s="828"/>
      <c r="AF99" s="828"/>
      <c r="AG99" s="828"/>
      <c r="AH99" s="828"/>
      <c r="AI99" s="828"/>
      <c r="AJ99" s="828"/>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6" t="str">
        <f>IF(AN51&lt;&gt;0, "該当", "")</f>
        <v>該当</v>
      </c>
      <c r="AJ101" s="857"/>
      <c r="AK101" s="858"/>
      <c r="AL101" s="166"/>
      <c r="AX101" s="330"/>
      <c r="AY101" s="330"/>
      <c r="AZ101" s="330"/>
    </row>
    <row r="102" spans="1:57" s="167" customFormat="1" ht="45" customHeight="1">
      <c r="A102" s="162"/>
      <c r="B102" s="241" t="s">
        <v>126</v>
      </c>
      <c r="C102" s="611" t="s">
        <v>142</v>
      </c>
      <c r="D102" s="611"/>
      <c r="E102" s="611"/>
      <c r="F102" s="611"/>
      <c r="G102" s="611"/>
      <c r="H102" s="611"/>
      <c r="I102" s="611"/>
      <c r="J102" s="611"/>
      <c r="K102" s="611"/>
      <c r="L102" s="611"/>
      <c r="M102" s="611"/>
      <c r="N102" s="611"/>
      <c r="O102" s="611"/>
      <c r="P102" s="611"/>
      <c r="Q102" s="611"/>
      <c r="R102" s="611"/>
      <c r="S102" s="611"/>
      <c r="T102" s="611"/>
      <c r="U102" s="611"/>
      <c r="V102" s="611"/>
      <c r="W102" s="611"/>
      <c r="X102" s="611"/>
      <c r="Y102" s="611"/>
      <c r="Z102" s="611"/>
      <c r="AA102" s="611"/>
      <c r="AB102" s="611"/>
      <c r="AC102" s="611"/>
      <c r="AD102" s="611"/>
      <c r="AE102" s="611"/>
      <c r="AF102" s="611"/>
      <c r="AG102" s="611"/>
      <c r="AH102" s="611"/>
      <c r="AI102" s="611"/>
      <c r="AJ102" s="611"/>
      <c r="AK102" s="61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6" t="str">
        <f>IF(AN49=AN51, "", "該当")</f>
        <v>該当</v>
      </c>
      <c r="AJ104" s="867"/>
      <c r="AK104" s="868"/>
      <c r="AL104" s="166"/>
      <c r="AX104" s="330"/>
      <c r="AY104" s="330"/>
      <c r="AZ104" s="330"/>
    </row>
    <row r="105" spans="1:57" s="167" customFormat="1" ht="57.75" customHeight="1">
      <c r="A105" s="162"/>
      <c r="B105" s="241" t="s">
        <v>126</v>
      </c>
      <c r="C105" s="611" t="s">
        <v>2172</v>
      </c>
      <c r="D105" s="611"/>
      <c r="E105" s="611"/>
      <c r="F105" s="611"/>
      <c r="G105" s="611"/>
      <c r="H105" s="611"/>
      <c r="I105" s="611"/>
      <c r="J105" s="611"/>
      <c r="K105" s="611"/>
      <c r="L105" s="611"/>
      <c r="M105" s="611"/>
      <c r="N105" s="611"/>
      <c r="O105" s="611"/>
      <c r="P105" s="611"/>
      <c r="Q105" s="611"/>
      <c r="R105" s="611"/>
      <c r="S105" s="611"/>
      <c r="T105" s="611"/>
      <c r="U105" s="611"/>
      <c r="V105" s="611"/>
      <c r="W105" s="611"/>
      <c r="X105" s="611"/>
      <c r="Y105" s="611"/>
      <c r="Z105" s="611"/>
      <c r="AA105" s="611"/>
      <c r="AB105" s="611"/>
      <c r="AC105" s="611"/>
      <c r="AD105" s="611"/>
      <c r="AE105" s="611"/>
      <c r="AF105" s="611"/>
      <c r="AG105" s="611"/>
      <c r="AH105" s="611"/>
      <c r="AI105" s="611"/>
      <c r="AJ105" s="611"/>
      <c r="AK105" s="61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2" t="s">
        <v>144</v>
      </c>
      <c r="C107" s="613"/>
      <c r="D107" s="613"/>
      <c r="E107" s="613"/>
      <c r="F107" s="829" t="s">
        <v>145</v>
      </c>
      <c r="G107" s="830"/>
      <c r="H107" s="830"/>
      <c r="I107" s="830"/>
      <c r="J107" s="830"/>
      <c r="K107" s="830"/>
      <c r="L107" s="830"/>
      <c r="M107" s="830"/>
      <c r="N107" s="830"/>
      <c r="O107" s="830"/>
      <c r="P107" s="830"/>
      <c r="Q107" s="830"/>
      <c r="R107" s="830"/>
      <c r="S107" s="830"/>
      <c r="T107" s="830"/>
      <c r="U107" s="830"/>
      <c r="V107" s="830"/>
      <c r="W107" s="830"/>
      <c r="X107" s="830"/>
      <c r="Y107" s="830"/>
      <c r="Z107" s="830"/>
      <c r="AA107" s="830"/>
      <c r="AB107" s="830"/>
      <c r="AC107" s="830"/>
      <c r="AD107" s="830"/>
      <c r="AE107" s="830"/>
      <c r="AF107" s="830"/>
      <c r="AG107" s="830"/>
      <c r="AH107" s="830"/>
      <c r="AI107" s="830"/>
      <c r="AJ107" s="830"/>
      <c r="AK107" s="831"/>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2" t="s">
        <v>146</v>
      </c>
      <c r="C108" s="593"/>
      <c r="D108" s="593"/>
      <c r="E108" s="594"/>
      <c r="F108" s="287"/>
      <c r="G108" s="614" t="s">
        <v>147</v>
      </c>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614"/>
      <c r="AK108" s="615"/>
      <c r="AL108" s="166"/>
      <c r="AM108" s="441" t="b">
        <v>0</v>
      </c>
      <c r="AN108" s="629">
        <f>COUNTIF(AM108:AM111, TRUE)</f>
        <v>0</v>
      </c>
      <c r="AO108" s="327"/>
      <c r="AP108" s="327"/>
      <c r="AQ108" s="636" t="str">
        <f>IF(AI101="該当",  "！この区分（４項目）から２つ以上の取組が選択されていません。",  "！この区分（４項目）から１つ以上の取組が選択されていません。")</f>
        <v>！この区分（４項目）から２つ以上の取組が選択されていません。</v>
      </c>
      <c r="AR108" s="637"/>
      <c r="AS108" s="637"/>
      <c r="AT108" s="637"/>
      <c r="AU108" s="637"/>
      <c r="AV108" s="637"/>
      <c r="AW108" s="637"/>
      <c r="AX108" s="637"/>
      <c r="AY108" s="637"/>
      <c r="AZ108" s="637"/>
      <c r="BA108" s="637"/>
      <c r="BB108" s="637"/>
      <c r="BC108" s="637"/>
      <c r="BD108" s="637"/>
      <c r="BE108" s="638"/>
    </row>
    <row r="109" spans="1:57" s="167" customFormat="1" ht="18" customHeight="1">
      <c r="A109" s="162"/>
      <c r="B109" s="595"/>
      <c r="C109" s="596"/>
      <c r="D109" s="596"/>
      <c r="E109" s="597"/>
      <c r="F109" s="336"/>
      <c r="G109" s="823" t="s">
        <v>148</v>
      </c>
      <c r="H109" s="823"/>
      <c r="I109" s="823"/>
      <c r="J109" s="823"/>
      <c r="K109" s="823"/>
      <c r="L109" s="823"/>
      <c r="M109" s="823"/>
      <c r="N109" s="823"/>
      <c r="O109" s="823"/>
      <c r="P109" s="823"/>
      <c r="Q109" s="823"/>
      <c r="R109" s="823"/>
      <c r="S109" s="823"/>
      <c r="T109" s="823"/>
      <c r="U109" s="823"/>
      <c r="V109" s="823"/>
      <c r="W109" s="823"/>
      <c r="X109" s="823"/>
      <c r="Y109" s="823"/>
      <c r="Z109" s="823"/>
      <c r="AA109" s="823"/>
      <c r="AB109" s="823"/>
      <c r="AC109" s="823"/>
      <c r="AD109" s="823"/>
      <c r="AE109" s="823"/>
      <c r="AF109" s="823"/>
      <c r="AG109" s="823"/>
      <c r="AH109" s="823"/>
      <c r="AI109" s="823"/>
      <c r="AJ109" s="823"/>
      <c r="AK109" s="337"/>
      <c r="AL109" s="166"/>
      <c r="AM109" s="441" t="b">
        <v>0</v>
      </c>
      <c r="AN109" s="629"/>
      <c r="AO109" s="327"/>
      <c r="AP109" s="327"/>
      <c r="AQ109" s="639"/>
      <c r="AR109" s="640"/>
      <c r="AS109" s="640"/>
      <c r="AT109" s="640"/>
      <c r="AU109" s="640"/>
      <c r="AV109" s="640"/>
      <c r="AW109" s="640"/>
      <c r="AX109" s="640"/>
      <c r="AY109" s="640"/>
      <c r="AZ109" s="640"/>
      <c r="BA109" s="640"/>
      <c r="BB109" s="640"/>
      <c r="BC109" s="640"/>
      <c r="BD109" s="640"/>
      <c r="BE109" s="641"/>
    </row>
    <row r="110" spans="1:57" s="167" customFormat="1" ht="18" customHeight="1">
      <c r="A110" s="162"/>
      <c r="B110" s="595"/>
      <c r="C110" s="596"/>
      <c r="D110" s="596"/>
      <c r="E110" s="597"/>
      <c r="F110" s="336"/>
      <c r="G110" s="589" t="s">
        <v>149</v>
      </c>
      <c r="H110" s="589"/>
      <c r="I110" s="589"/>
      <c r="J110" s="589"/>
      <c r="K110" s="589"/>
      <c r="L110" s="589"/>
      <c r="M110" s="589"/>
      <c r="N110" s="589"/>
      <c r="O110" s="589"/>
      <c r="P110" s="589"/>
      <c r="Q110" s="589"/>
      <c r="R110" s="589"/>
      <c r="S110" s="589"/>
      <c r="T110" s="589"/>
      <c r="U110" s="589"/>
      <c r="V110" s="589"/>
      <c r="W110" s="589"/>
      <c r="X110" s="589"/>
      <c r="Y110" s="589"/>
      <c r="Z110" s="589"/>
      <c r="AA110" s="589"/>
      <c r="AB110" s="589"/>
      <c r="AC110" s="589"/>
      <c r="AD110" s="589"/>
      <c r="AE110" s="589"/>
      <c r="AF110" s="589"/>
      <c r="AG110" s="589"/>
      <c r="AH110" s="589"/>
      <c r="AI110" s="589"/>
      <c r="AJ110" s="589"/>
      <c r="AK110" s="602"/>
      <c r="AL110" s="166"/>
      <c r="AM110" s="441" t="b">
        <v>0</v>
      </c>
      <c r="AN110" s="629"/>
      <c r="AO110" s="327"/>
      <c r="AP110" s="327"/>
      <c r="AQ110" s="639"/>
      <c r="AR110" s="640"/>
      <c r="AS110" s="640"/>
      <c r="AT110" s="640"/>
      <c r="AU110" s="640"/>
      <c r="AV110" s="640"/>
      <c r="AW110" s="640"/>
      <c r="AX110" s="640"/>
      <c r="AY110" s="640"/>
      <c r="AZ110" s="640"/>
      <c r="BA110" s="640"/>
      <c r="BB110" s="640"/>
      <c r="BC110" s="640"/>
      <c r="BD110" s="640"/>
      <c r="BE110" s="641"/>
    </row>
    <row r="111" spans="1:57" s="167" customFormat="1" ht="15.6" customHeight="1" thickBot="1">
      <c r="A111" s="162"/>
      <c r="B111" s="598"/>
      <c r="C111" s="599"/>
      <c r="D111" s="599"/>
      <c r="E111" s="600"/>
      <c r="F111" s="289"/>
      <c r="G111" s="616" t="s">
        <v>150</v>
      </c>
      <c r="H111" s="616"/>
      <c r="I111" s="616"/>
      <c r="J111" s="616"/>
      <c r="K111" s="616"/>
      <c r="L111" s="616"/>
      <c r="M111" s="616"/>
      <c r="N111" s="616"/>
      <c r="O111" s="616"/>
      <c r="P111" s="616"/>
      <c r="Q111" s="616"/>
      <c r="R111" s="616"/>
      <c r="S111" s="616"/>
      <c r="T111" s="616"/>
      <c r="U111" s="616"/>
      <c r="V111" s="616"/>
      <c r="W111" s="616"/>
      <c r="X111" s="616"/>
      <c r="Y111" s="616"/>
      <c r="Z111" s="616"/>
      <c r="AA111" s="616"/>
      <c r="AB111" s="616"/>
      <c r="AC111" s="616"/>
      <c r="AD111" s="616"/>
      <c r="AE111" s="616"/>
      <c r="AF111" s="616"/>
      <c r="AG111" s="616"/>
      <c r="AH111" s="616"/>
      <c r="AI111" s="616"/>
      <c r="AJ111" s="616"/>
      <c r="AK111" s="338"/>
      <c r="AL111" s="166"/>
      <c r="AM111" s="441" t="b">
        <v>0</v>
      </c>
      <c r="AN111" s="629"/>
      <c r="AO111" s="327"/>
      <c r="AP111" s="327"/>
      <c r="AQ111" s="642"/>
      <c r="AR111" s="643"/>
      <c r="AS111" s="643"/>
      <c r="AT111" s="643"/>
      <c r="AU111" s="643"/>
      <c r="AV111" s="643"/>
      <c r="AW111" s="643"/>
      <c r="AX111" s="643"/>
      <c r="AY111" s="643"/>
      <c r="AZ111" s="643"/>
      <c r="BA111" s="643"/>
      <c r="BB111" s="643"/>
      <c r="BC111" s="643"/>
      <c r="BD111" s="643"/>
      <c r="BE111" s="644"/>
    </row>
    <row r="112" spans="1:57" s="167" customFormat="1" ht="28.95" customHeight="1">
      <c r="A112" s="162"/>
      <c r="B112" s="592" t="s">
        <v>151</v>
      </c>
      <c r="C112" s="593"/>
      <c r="D112" s="593"/>
      <c r="E112" s="594"/>
      <c r="F112" s="339"/>
      <c r="G112" s="603" t="s">
        <v>152</v>
      </c>
      <c r="H112" s="603"/>
      <c r="I112" s="603"/>
      <c r="J112" s="603"/>
      <c r="K112" s="603"/>
      <c r="L112" s="603"/>
      <c r="M112" s="603"/>
      <c r="N112" s="603"/>
      <c r="O112" s="603"/>
      <c r="P112" s="603"/>
      <c r="Q112" s="603"/>
      <c r="R112" s="603"/>
      <c r="S112" s="603"/>
      <c r="T112" s="603"/>
      <c r="U112" s="603"/>
      <c r="V112" s="603"/>
      <c r="W112" s="603"/>
      <c r="X112" s="603"/>
      <c r="Y112" s="603"/>
      <c r="Z112" s="603"/>
      <c r="AA112" s="603"/>
      <c r="AB112" s="603"/>
      <c r="AC112" s="603"/>
      <c r="AD112" s="603"/>
      <c r="AE112" s="603"/>
      <c r="AF112" s="603"/>
      <c r="AG112" s="603"/>
      <c r="AH112" s="603"/>
      <c r="AI112" s="603"/>
      <c r="AJ112" s="603"/>
      <c r="AK112" s="604"/>
      <c r="AL112" s="166"/>
      <c r="AM112" s="441" t="b">
        <v>0</v>
      </c>
      <c r="AN112" s="629">
        <f>COUNTIF(AM112:AM115, TRUE)</f>
        <v>0</v>
      </c>
      <c r="AO112" s="327"/>
      <c r="AP112" s="327"/>
      <c r="AQ112" s="636" t="str">
        <f>IF(AI101="該当", "！この区分（４項目）から２つ以上の取組が選択されていません。",  "！この区分（４項目）から１つ以上の取組が選択されていません。")</f>
        <v>！この区分（４項目）から２つ以上の取組が選択されていません。</v>
      </c>
      <c r="AR112" s="637"/>
      <c r="AS112" s="637"/>
      <c r="AT112" s="637"/>
      <c r="AU112" s="637"/>
      <c r="AV112" s="637"/>
      <c r="AW112" s="637"/>
      <c r="AX112" s="637"/>
      <c r="AY112" s="637"/>
      <c r="AZ112" s="637"/>
      <c r="BA112" s="637"/>
      <c r="BB112" s="637"/>
      <c r="BC112" s="637"/>
      <c r="BD112" s="637"/>
      <c r="BE112" s="638"/>
    </row>
    <row r="113" spans="1:57" s="167" customFormat="1" ht="18" customHeight="1">
      <c r="A113" s="162"/>
      <c r="B113" s="595"/>
      <c r="C113" s="596"/>
      <c r="D113" s="596"/>
      <c r="E113" s="597"/>
      <c r="F113" s="336"/>
      <c r="G113" s="823" t="s">
        <v>153</v>
      </c>
      <c r="H113" s="823"/>
      <c r="I113" s="823"/>
      <c r="J113" s="823"/>
      <c r="K113" s="823"/>
      <c r="L113" s="823"/>
      <c r="M113" s="823"/>
      <c r="N113" s="823"/>
      <c r="O113" s="823"/>
      <c r="P113" s="823"/>
      <c r="Q113" s="823"/>
      <c r="R113" s="823"/>
      <c r="S113" s="823"/>
      <c r="T113" s="823"/>
      <c r="U113" s="823"/>
      <c r="V113" s="823"/>
      <c r="W113" s="823"/>
      <c r="X113" s="823"/>
      <c r="Y113" s="823"/>
      <c r="Z113" s="823"/>
      <c r="AA113" s="823"/>
      <c r="AB113" s="823"/>
      <c r="AC113" s="823"/>
      <c r="AD113" s="823"/>
      <c r="AE113" s="823"/>
      <c r="AF113" s="823"/>
      <c r="AG113" s="823"/>
      <c r="AH113" s="823"/>
      <c r="AI113" s="823"/>
      <c r="AJ113" s="823"/>
      <c r="AK113" s="340"/>
      <c r="AL113" s="166"/>
      <c r="AM113" s="441" t="b">
        <v>0</v>
      </c>
      <c r="AN113" s="629"/>
      <c r="AO113" s="327"/>
      <c r="AP113" s="327"/>
      <c r="AQ113" s="639"/>
      <c r="AR113" s="640"/>
      <c r="AS113" s="640"/>
      <c r="AT113" s="640"/>
      <c r="AU113" s="640"/>
      <c r="AV113" s="640"/>
      <c r="AW113" s="640"/>
      <c r="AX113" s="640"/>
      <c r="AY113" s="640"/>
      <c r="AZ113" s="640"/>
      <c r="BA113" s="640"/>
      <c r="BB113" s="640"/>
      <c r="BC113" s="640"/>
      <c r="BD113" s="640"/>
      <c r="BE113" s="641"/>
    </row>
    <row r="114" spans="1:57" s="167" customFormat="1" ht="18" customHeight="1">
      <c r="A114" s="162"/>
      <c r="B114" s="595"/>
      <c r="C114" s="596"/>
      <c r="D114" s="596"/>
      <c r="E114" s="597"/>
      <c r="F114" s="336"/>
      <c r="G114" s="823" t="s">
        <v>154</v>
      </c>
      <c r="H114" s="823"/>
      <c r="I114" s="823"/>
      <c r="J114" s="823"/>
      <c r="K114" s="823"/>
      <c r="L114" s="823"/>
      <c r="M114" s="823"/>
      <c r="N114" s="823"/>
      <c r="O114" s="823"/>
      <c r="P114" s="823"/>
      <c r="Q114" s="823"/>
      <c r="R114" s="823"/>
      <c r="S114" s="823"/>
      <c r="T114" s="823"/>
      <c r="U114" s="823"/>
      <c r="V114" s="823"/>
      <c r="W114" s="823"/>
      <c r="X114" s="823"/>
      <c r="Y114" s="823"/>
      <c r="Z114" s="823"/>
      <c r="AA114" s="823"/>
      <c r="AB114" s="823"/>
      <c r="AC114" s="823"/>
      <c r="AD114" s="823"/>
      <c r="AE114" s="823"/>
      <c r="AF114" s="823"/>
      <c r="AG114" s="823"/>
      <c r="AH114" s="823"/>
      <c r="AI114" s="823"/>
      <c r="AJ114" s="823"/>
      <c r="AK114" s="337"/>
      <c r="AL114" s="166"/>
      <c r="AM114" s="441" t="b">
        <v>0</v>
      </c>
      <c r="AN114" s="629"/>
      <c r="AO114" s="327"/>
      <c r="AP114" s="327"/>
      <c r="AQ114" s="639"/>
      <c r="AR114" s="640"/>
      <c r="AS114" s="640"/>
      <c r="AT114" s="640"/>
      <c r="AU114" s="640"/>
      <c r="AV114" s="640"/>
      <c r="AW114" s="640"/>
      <c r="AX114" s="640"/>
      <c r="AY114" s="640"/>
      <c r="AZ114" s="640"/>
      <c r="BA114" s="640"/>
      <c r="BB114" s="640"/>
      <c r="BC114" s="640"/>
      <c r="BD114" s="640"/>
      <c r="BE114" s="641"/>
    </row>
    <row r="115" spans="1:57" s="167" customFormat="1" ht="18" customHeight="1" thickBot="1">
      <c r="A115" s="162"/>
      <c r="B115" s="598"/>
      <c r="C115" s="599"/>
      <c r="D115" s="599"/>
      <c r="E115" s="600"/>
      <c r="F115" s="341"/>
      <c r="G115" s="590" t="s">
        <v>155</v>
      </c>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608"/>
      <c r="AL115" s="166"/>
      <c r="AM115" s="441" t="b">
        <v>0</v>
      </c>
      <c r="AN115" s="629"/>
      <c r="AO115" s="327"/>
      <c r="AP115" s="327"/>
      <c r="AQ115" s="642"/>
      <c r="AR115" s="643"/>
      <c r="AS115" s="643"/>
      <c r="AT115" s="643"/>
      <c r="AU115" s="643"/>
      <c r="AV115" s="643"/>
      <c r="AW115" s="643"/>
      <c r="AX115" s="643"/>
      <c r="AY115" s="643"/>
      <c r="AZ115" s="643"/>
      <c r="BA115" s="643"/>
      <c r="BB115" s="643"/>
      <c r="BC115" s="643"/>
      <c r="BD115" s="643"/>
      <c r="BE115" s="644"/>
    </row>
    <row r="116" spans="1:57" s="167" customFormat="1" ht="21.6" customHeight="1">
      <c r="A116" s="162"/>
      <c r="B116" s="592" t="s">
        <v>156</v>
      </c>
      <c r="C116" s="593"/>
      <c r="D116" s="593"/>
      <c r="E116" s="594"/>
      <c r="F116" s="342"/>
      <c r="G116" s="601" t="s">
        <v>157</v>
      </c>
      <c r="H116" s="601"/>
      <c r="I116" s="601"/>
      <c r="J116" s="601"/>
      <c r="K116" s="601"/>
      <c r="L116" s="601"/>
      <c r="M116" s="601"/>
      <c r="N116" s="601"/>
      <c r="O116" s="601"/>
      <c r="P116" s="601"/>
      <c r="Q116" s="601"/>
      <c r="R116" s="601"/>
      <c r="S116" s="601"/>
      <c r="T116" s="601"/>
      <c r="U116" s="601"/>
      <c r="V116" s="601"/>
      <c r="W116" s="601"/>
      <c r="X116" s="601"/>
      <c r="Y116" s="601"/>
      <c r="Z116" s="601"/>
      <c r="AA116" s="601"/>
      <c r="AB116" s="601"/>
      <c r="AC116" s="601"/>
      <c r="AD116" s="601"/>
      <c r="AE116" s="601"/>
      <c r="AF116" s="601"/>
      <c r="AG116" s="601"/>
      <c r="AH116" s="601"/>
      <c r="AI116" s="601"/>
      <c r="AJ116" s="601"/>
      <c r="AK116" s="340"/>
      <c r="AL116" s="166"/>
      <c r="AM116" s="441" t="b">
        <v>0</v>
      </c>
      <c r="AN116" s="629">
        <f>COUNTIF(AM116:AM119, TRUE)</f>
        <v>0</v>
      </c>
      <c r="AO116" s="327"/>
      <c r="AP116" s="327"/>
      <c r="AQ116" s="636" t="str">
        <f>IF(AI101="該当", "！この区分（４項目）から２つ以上の取組が選択されていません。",  "！この区分（４項目）から１つ以上の取組が選択されていません。")</f>
        <v>！この区分（４項目）から２つ以上の取組が選択されていません。</v>
      </c>
      <c r="AR116" s="637"/>
      <c r="AS116" s="637"/>
      <c r="AT116" s="637"/>
      <c r="AU116" s="637"/>
      <c r="AV116" s="637"/>
      <c r="AW116" s="637"/>
      <c r="AX116" s="637"/>
      <c r="AY116" s="637"/>
      <c r="AZ116" s="637"/>
      <c r="BA116" s="637"/>
      <c r="BB116" s="637"/>
      <c r="BC116" s="637"/>
      <c r="BD116" s="637"/>
      <c r="BE116" s="638"/>
    </row>
    <row r="117" spans="1:57" s="167" customFormat="1" ht="21.6" customHeight="1">
      <c r="A117" s="162"/>
      <c r="B117" s="595"/>
      <c r="C117" s="596"/>
      <c r="D117" s="596"/>
      <c r="E117" s="597"/>
      <c r="F117" s="336"/>
      <c r="G117" s="589" t="s">
        <v>158</v>
      </c>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89"/>
      <c r="AD117" s="589"/>
      <c r="AE117" s="589"/>
      <c r="AF117" s="589"/>
      <c r="AG117" s="589"/>
      <c r="AH117" s="589"/>
      <c r="AI117" s="589"/>
      <c r="AJ117" s="589"/>
      <c r="AK117" s="602"/>
      <c r="AL117" s="166"/>
      <c r="AM117" s="441" t="b">
        <v>0</v>
      </c>
      <c r="AN117" s="629"/>
      <c r="AO117" s="327"/>
      <c r="AP117" s="327"/>
      <c r="AQ117" s="639"/>
      <c r="AR117" s="640"/>
      <c r="AS117" s="640"/>
      <c r="AT117" s="640"/>
      <c r="AU117" s="640"/>
      <c r="AV117" s="640"/>
      <c r="AW117" s="640"/>
      <c r="AX117" s="640"/>
      <c r="AY117" s="640"/>
      <c r="AZ117" s="640"/>
      <c r="BA117" s="640"/>
      <c r="BB117" s="640"/>
      <c r="BC117" s="640"/>
      <c r="BD117" s="640"/>
      <c r="BE117" s="641"/>
    </row>
    <row r="118" spans="1:57" s="167" customFormat="1" ht="23.4" customHeight="1">
      <c r="A118" s="162"/>
      <c r="B118" s="595"/>
      <c r="C118" s="596"/>
      <c r="D118" s="596"/>
      <c r="E118" s="597"/>
      <c r="F118" s="336"/>
      <c r="G118" s="589" t="s">
        <v>159</v>
      </c>
      <c r="H118" s="589"/>
      <c r="I118" s="589"/>
      <c r="J118" s="589"/>
      <c r="K118" s="589"/>
      <c r="L118" s="589"/>
      <c r="M118" s="589"/>
      <c r="N118" s="589"/>
      <c r="O118" s="589"/>
      <c r="P118" s="589"/>
      <c r="Q118" s="589"/>
      <c r="R118" s="589"/>
      <c r="S118" s="589"/>
      <c r="T118" s="589"/>
      <c r="U118" s="589"/>
      <c r="V118" s="589"/>
      <c r="W118" s="589"/>
      <c r="X118" s="589"/>
      <c r="Y118" s="589"/>
      <c r="Z118" s="589"/>
      <c r="AA118" s="589"/>
      <c r="AB118" s="589"/>
      <c r="AC118" s="589"/>
      <c r="AD118" s="589"/>
      <c r="AE118" s="589"/>
      <c r="AF118" s="589"/>
      <c r="AG118" s="589"/>
      <c r="AH118" s="589"/>
      <c r="AI118" s="589"/>
      <c r="AJ118" s="589"/>
      <c r="AK118" s="602"/>
      <c r="AL118" s="166"/>
      <c r="AM118" s="441" t="b">
        <v>0</v>
      </c>
      <c r="AN118" s="629"/>
      <c r="AO118" s="327"/>
      <c r="AP118" s="327"/>
      <c r="AQ118" s="639"/>
      <c r="AR118" s="640"/>
      <c r="AS118" s="640"/>
      <c r="AT118" s="640"/>
      <c r="AU118" s="640"/>
      <c r="AV118" s="640"/>
      <c r="AW118" s="640"/>
      <c r="AX118" s="640"/>
      <c r="AY118" s="640"/>
      <c r="AZ118" s="640"/>
      <c r="BA118" s="640"/>
      <c r="BB118" s="640"/>
      <c r="BC118" s="640"/>
      <c r="BD118" s="640"/>
      <c r="BE118" s="641"/>
    </row>
    <row r="119" spans="1:57" s="167" customFormat="1" ht="18" customHeight="1" thickBot="1">
      <c r="A119" s="162"/>
      <c r="B119" s="598"/>
      <c r="C119" s="599"/>
      <c r="D119" s="599"/>
      <c r="E119" s="600"/>
      <c r="F119" s="289"/>
      <c r="G119" s="607" t="s">
        <v>160</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8"/>
      <c r="AL119" s="166"/>
      <c r="AM119" s="441" t="b">
        <v>0</v>
      </c>
      <c r="AN119" s="629"/>
      <c r="AO119" s="327"/>
      <c r="AP119" s="327"/>
      <c r="AQ119" s="642"/>
      <c r="AR119" s="643"/>
      <c r="AS119" s="643"/>
      <c r="AT119" s="643"/>
      <c r="AU119" s="643"/>
      <c r="AV119" s="643"/>
      <c r="AW119" s="643"/>
      <c r="AX119" s="643"/>
      <c r="AY119" s="643"/>
      <c r="AZ119" s="643"/>
      <c r="BA119" s="643"/>
      <c r="BB119" s="643"/>
      <c r="BC119" s="643"/>
      <c r="BD119" s="643"/>
      <c r="BE119" s="644"/>
    </row>
    <row r="120" spans="1:57" s="167" customFormat="1" ht="18" customHeight="1">
      <c r="A120" s="162"/>
      <c r="B120" s="592" t="s">
        <v>161</v>
      </c>
      <c r="C120" s="593"/>
      <c r="D120" s="593"/>
      <c r="E120" s="594"/>
      <c r="F120" s="339"/>
      <c r="G120" s="603" t="s">
        <v>162</v>
      </c>
      <c r="H120" s="603"/>
      <c r="I120" s="603"/>
      <c r="J120" s="603"/>
      <c r="K120" s="603"/>
      <c r="L120" s="603"/>
      <c r="M120" s="603"/>
      <c r="N120" s="603"/>
      <c r="O120" s="603"/>
      <c r="P120" s="603"/>
      <c r="Q120" s="603"/>
      <c r="R120" s="603"/>
      <c r="S120" s="603"/>
      <c r="T120" s="603"/>
      <c r="U120" s="603"/>
      <c r="V120" s="603"/>
      <c r="W120" s="603"/>
      <c r="X120" s="603"/>
      <c r="Y120" s="603"/>
      <c r="Z120" s="603"/>
      <c r="AA120" s="603"/>
      <c r="AB120" s="603"/>
      <c r="AC120" s="603"/>
      <c r="AD120" s="603"/>
      <c r="AE120" s="603"/>
      <c r="AF120" s="603"/>
      <c r="AG120" s="603"/>
      <c r="AH120" s="603"/>
      <c r="AI120" s="603"/>
      <c r="AJ120" s="603"/>
      <c r="AK120" s="604"/>
      <c r="AL120" s="162"/>
      <c r="AM120" s="441" t="b">
        <v>0</v>
      </c>
      <c r="AN120" s="629">
        <f>COUNTIF(AM120:AM123, TRUE)</f>
        <v>0</v>
      </c>
      <c r="AO120" s="327"/>
      <c r="AP120" s="327"/>
      <c r="AQ120" s="636" t="str">
        <f>IF(AI101="該当", "！この区分（４項目）から２つ以上の取組が選択されていません。",  "！この区分（４項目）から１つ以上の取組が選択されていません。")</f>
        <v>！この区分（４項目）から２つ以上の取組が選択されていません。</v>
      </c>
      <c r="AR120" s="637"/>
      <c r="AS120" s="637"/>
      <c r="AT120" s="637"/>
      <c r="AU120" s="637"/>
      <c r="AV120" s="637"/>
      <c r="AW120" s="637"/>
      <c r="AX120" s="637"/>
      <c r="AY120" s="637"/>
      <c r="AZ120" s="637"/>
      <c r="BA120" s="637"/>
      <c r="BB120" s="637"/>
      <c r="BC120" s="637"/>
      <c r="BD120" s="637"/>
      <c r="BE120" s="638"/>
    </row>
    <row r="121" spans="1:57" s="167" customFormat="1" ht="18" customHeight="1">
      <c r="A121" s="162"/>
      <c r="B121" s="595"/>
      <c r="C121" s="596"/>
      <c r="D121" s="596"/>
      <c r="E121" s="597"/>
      <c r="F121" s="336"/>
      <c r="G121" s="605" t="s">
        <v>163</v>
      </c>
      <c r="H121" s="605"/>
      <c r="I121" s="605"/>
      <c r="J121" s="605"/>
      <c r="K121" s="605"/>
      <c r="L121" s="605"/>
      <c r="M121" s="605"/>
      <c r="N121" s="605"/>
      <c r="O121" s="605"/>
      <c r="P121" s="605"/>
      <c r="Q121" s="605"/>
      <c r="R121" s="605"/>
      <c r="S121" s="605"/>
      <c r="T121" s="605"/>
      <c r="U121" s="605"/>
      <c r="V121" s="605"/>
      <c r="W121" s="605"/>
      <c r="X121" s="605"/>
      <c r="Y121" s="605"/>
      <c r="Z121" s="605"/>
      <c r="AA121" s="605"/>
      <c r="AB121" s="605"/>
      <c r="AC121" s="605"/>
      <c r="AD121" s="605"/>
      <c r="AE121" s="605"/>
      <c r="AF121" s="605"/>
      <c r="AG121" s="605"/>
      <c r="AH121" s="605"/>
      <c r="AI121" s="605"/>
      <c r="AJ121" s="605"/>
      <c r="AK121" s="606"/>
      <c r="AL121" s="166"/>
      <c r="AM121" s="441" t="b">
        <v>0</v>
      </c>
      <c r="AN121" s="629"/>
      <c r="AO121" s="327"/>
      <c r="AP121" s="327"/>
      <c r="AQ121" s="639"/>
      <c r="AR121" s="640"/>
      <c r="AS121" s="640"/>
      <c r="AT121" s="640"/>
      <c r="AU121" s="640"/>
      <c r="AV121" s="640"/>
      <c r="AW121" s="640"/>
      <c r="AX121" s="640"/>
      <c r="AY121" s="640"/>
      <c r="AZ121" s="640"/>
      <c r="BA121" s="640"/>
      <c r="BB121" s="640"/>
      <c r="BC121" s="640"/>
      <c r="BD121" s="640"/>
      <c r="BE121" s="641"/>
    </row>
    <row r="122" spans="1:57" s="167" customFormat="1" ht="18" customHeight="1">
      <c r="A122" s="162"/>
      <c r="B122" s="595"/>
      <c r="C122" s="596"/>
      <c r="D122" s="596"/>
      <c r="E122" s="597"/>
      <c r="F122" s="336"/>
      <c r="G122" s="589" t="s">
        <v>164</v>
      </c>
      <c r="H122" s="589"/>
      <c r="I122" s="589"/>
      <c r="J122" s="589"/>
      <c r="K122" s="589"/>
      <c r="L122" s="589"/>
      <c r="M122" s="589"/>
      <c r="N122" s="589"/>
      <c r="O122" s="589"/>
      <c r="P122" s="589"/>
      <c r="Q122" s="589"/>
      <c r="R122" s="589"/>
      <c r="S122" s="589"/>
      <c r="T122" s="589"/>
      <c r="U122" s="589"/>
      <c r="V122" s="589"/>
      <c r="W122" s="589"/>
      <c r="X122" s="589"/>
      <c r="Y122" s="589"/>
      <c r="Z122" s="589"/>
      <c r="AA122" s="589"/>
      <c r="AB122" s="589"/>
      <c r="AC122" s="589"/>
      <c r="AD122" s="589"/>
      <c r="AE122" s="589"/>
      <c r="AF122" s="589"/>
      <c r="AG122" s="589"/>
      <c r="AH122" s="589"/>
      <c r="AI122" s="589"/>
      <c r="AJ122" s="589"/>
      <c r="AK122" s="602"/>
      <c r="AL122" s="166"/>
      <c r="AM122" s="441" t="b">
        <v>0</v>
      </c>
      <c r="AN122" s="629"/>
      <c r="AO122" s="327"/>
      <c r="AP122" s="327"/>
      <c r="AQ122" s="639"/>
      <c r="AR122" s="640"/>
      <c r="AS122" s="640"/>
      <c r="AT122" s="640"/>
      <c r="AU122" s="640"/>
      <c r="AV122" s="640"/>
      <c r="AW122" s="640"/>
      <c r="AX122" s="640"/>
      <c r="AY122" s="640"/>
      <c r="AZ122" s="640"/>
      <c r="BA122" s="640"/>
      <c r="BB122" s="640"/>
      <c r="BC122" s="640"/>
      <c r="BD122" s="640"/>
      <c r="BE122" s="641"/>
    </row>
    <row r="123" spans="1:57" s="167" customFormat="1" ht="18" customHeight="1" thickBot="1">
      <c r="A123" s="162"/>
      <c r="B123" s="598"/>
      <c r="C123" s="599"/>
      <c r="D123" s="599"/>
      <c r="E123" s="600"/>
      <c r="F123" s="341"/>
      <c r="G123" s="607" t="s">
        <v>165</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8"/>
      <c r="AL123" s="166"/>
      <c r="AM123" s="441" t="b">
        <v>0</v>
      </c>
      <c r="AN123" s="629"/>
      <c r="AO123" s="327"/>
      <c r="AP123" s="327"/>
      <c r="AQ123" s="642"/>
      <c r="AR123" s="643"/>
      <c r="AS123" s="643"/>
      <c r="AT123" s="643"/>
      <c r="AU123" s="643"/>
      <c r="AV123" s="643"/>
      <c r="AW123" s="643"/>
      <c r="AX123" s="643"/>
      <c r="AY123" s="643"/>
      <c r="AZ123" s="643"/>
      <c r="BA123" s="643"/>
      <c r="BB123" s="643"/>
      <c r="BC123" s="643"/>
      <c r="BD123" s="643"/>
      <c r="BE123" s="644"/>
    </row>
    <row r="124" spans="1:57" s="167" customFormat="1" ht="25.95" customHeight="1" thickBot="1">
      <c r="A124" s="162"/>
      <c r="B124" s="574" t="s">
        <v>166</v>
      </c>
      <c r="C124" s="575"/>
      <c r="D124" s="575"/>
      <c r="E124" s="576"/>
      <c r="F124" s="342"/>
      <c r="G124" s="603" t="s">
        <v>167</v>
      </c>
      <c r="H124" s="603"/>
      <c r="I124" s="603"/>
      <c r="J124" s="603"/>
      <c r="K124" s="603"/>
      <c r="L124" s="603"/>
      <c r="M124" s="603"/>
      <c r="N124" s="603"/>
      <c r="O124" s="603"/>
      <c r="P124" s="603"/>
      <c r="Q124" s="603"/>
      <c r="R124" s="603"/>
      <c r="S124" s="603"/>
      <c r="T124" s="603"/>
      <c r="U124" s="603"/>
      <c r="V124" s="603"/>
      <c r="W124" s="603"/>
      <c r="X124" s="603"/>
      <c r="Y124" s="603"/>
      <c r="Z124" s="603"/>
      <c r="AA124" s="603"/>
      <c r="AB124" s="603"/>
      <c r="AC124" s="603"/>
      <c r="AD124" s="603"/>
      <c r="AE124" s="603"/>
      <c r="AF124" s="603"/>
      <c r="AG124" s="603"/>
      <c r="AH124" s="603"/>
      <c r="AI124" s="603"/>
      <c r="AJ124" s="603"/>
      <c r="AK124" s="604"/>
      <c r="AL124" s="166"/>
      <c r="AM124" s="441" t="b">
        <v>0</v>
      </c>
      <c r="AN124" s="648">
        <f>COUNTIF(AM124:AM130, TRUE)+IF(OR(AM131=TRUE, AM132=TRUE),1,0)</f>
        <v>0</v>
      </c>
      <c r="AO124" s="327"/>
      <c r="AP124" s="327"/>
      <c r="AQ124" s="645" t="str">
        <f>IF(AND(AI101="該当", AND(AM124=FALSE,AM125= FALSE)), "！⑰又は⑱の取組は必須です。",  "")</f>
        <v>！⑰又は⑱の取組は必須です。</v>
      </c>
      <c r="AR124" s="646"/>
      <c r="AS124" s="646"/>
      <c r="AT124" s="646"/>
      <c r="AU124" s="646"/>
      <c r="AV124" s="646"/>
      <c r="AW124" s="646"/>
      <c r="AX124" s="646"/>
      <c r="AY124" s="646"/>
      <c r="AZ124" s="646"/>
      <c r="BA124" s="646"/>
      <c r="BB124" s="646"/>
      <c r="BC124" s="646"/>
      <c r="BD124" s="646"/>
      <c r="BE124" s="647"/>
    </row>
    <row r="125" spans="1:57" s="167" customFormat="1" ht="18" customHeight="1">
      <c r="A125" s="162"/>
      <c r="B125" s="577"/>
      <c r="C125" s="578"/>
      <c r="D125" s="578"/>
      <c r="E125" s="579"/>
      <c r="F125" s="336"/>
      <c r="G125" s="589" t="s">
        <v>168</v>
      </c>
      <c r="H125" s="589"/>
      <c r="I125" s="589"/>
      <c r="J125" s="589"/>
      <c r="K125" s="589"/>
      <c r="L125" s="589"/>
      <c r="M125" s="589"/>
      <c r="N125" s="589"/>
      <c r="O125" s="589"/>
      <c r="P125" s="589"/>
      <c r="Q125" s="589"/>
      <c r="R125" s="589"/>
      <c r="S125" s="589"/>
      <c r="T125" s="589"/>
      <c r="U125" s="589"/>
      <c r="V125" s="589"/>
      <c r="W125" s="589"/>
      <c r="X125" s="589"/>
      <c r="Y125" s="589"/>
      <c r="Z125" s="589"/>
      <c r="AA125" s="589"/>
      <c r="AB125" s="589"/>
      <c r="AC125" s="589"/>
      <c r="AD125" s="589"/>
      <c r="AE125" s="589"/>
      <c r="AF125" s="589"/>
      <c r="AG125" s="589"/>
      <c r="AH125" s="589"/>
      <c r="AI125" s="589"/>
      <c r="AJ125" s="589"/>
      <c r="AK125" s="337"/>
      <c r="AL125" s="166"/>
      <c r="AM125" s="441" t="b">
        <v>0</v>
      </c>
      <c r="AN125" s="649"/>
      <c r="AO125" s="327"/>
      <c r="AP125" s="327"/>
      <c r="AQ125" s="636" t="str">
        <f>IF(AI101="該当", "！この区分（４項目）から３つ以上の取組が選択されていません。",  "！この区分（４項目）から２つ以上の取組が選択されていません。")</f>
        <v>！この区分（４項目）から３つ以上の取組が選択されていません。</v>
      </c>
      <c r="AR125" s="637"/>
      <c r="AS125" s="637"/>
      <c r="AT125" s="637"/>
      <c r="AU125" s="637"/>
      <c r="AV125" s="637"/>
      <c r="AW125" s="637"/>
      <c r="AX125" s="637"/>
      <c r="AY125" s="637"/>
      <c r="AZ125" s="637"/>
      <c r="BA125" s="637"/>
      <c r="BB125" s="637"/>
      <c r="BC125" s="637"/>
      <c r="BD125" s="637"/>
      <c r="BE125" s="638"/>
    </row>
    <row r="126" spans="1:57" s="167" customFormat="1" ht="18" customHeight="1">
      <c r="A126" s="162"/>
      <c r="B126" s="577"/>
      <c r="C126" s="578"/>
      <c r="D126" s="578"/>
      <c r="E126" s="579"/>
      <c r="F126" s="336"/>
      <c r="G126" s="589" t="s">
        <v>169</v>
      </c>
      <c r="H126" s="589"/>
      <c r="I126" s="589"/>
      <c r="J126" s="589"/>
      <c r="K126" s="589"/>
      <c r="L126" s="589"/>
      <c r="M126" s="589"/>
      <c r="N126" s="589"/>
      <c r="O126" s="589"/>
      <c r="P126" s="589"/>
      <c r="Q126" s="589"/>
      <c r="R126" s="589"/>
      <c r="S126" s="589"/>
      <c r="T126" s="589"/>
      <c r="U126" s="589"/>
      <c r="V126" s="589"/>
      <c r="W126" s="589"/>
      <c r="X126" s="589"/>
      <c r="Y126" s="589"/>
      <c r="Z126" s="589"/>
      <c r="AA126" s="589"/>
      <c r="AB126" s="589"/>
      <c r="AC126" s="589"/>
      <c r="AD126" s="589"/>
      <c r="AE126" s="589"/>
      <c r="AF126" s="589"/>
      <c r="AG126" s="589"/>
      <c r="AH126" s="589"/>
      <c r="AI126" s="589"/>
      <c r="AJ126" s="589"/>
      <c r="AK126" s="602"/>
      <c r="AL126" s="166"/>
      <c r="AM126" s="441" t="b">
        <v>0</v>
      </c>
      <c r="AN126" s="649"/>
      <c r="AO126" s="327"/>
      <c r="AP126" s="327"/>
      <c r="AQ126" s="639"/>
      <c r="AR126" s="651"/>
      <c r="AS126" s="651"/>
      <c r="AT126" s="651"/>
      <c r="AU126" s="651"/>
      <c r="AV126" s="651"/>
      <c r="AW126" s="651"/>
      <c r="AX126" s="651"/>
      <c r="AY126" s="651"/>
      <c r="AZ126" s="651"/>
      <c r="BA126" s="651"/>
      <c r="BB126" s="651"/>
      <c r="BC126" s="651"/>
      <c r="BD126" s="651"/>
      <c r="BE126" s="641"/>
    </row>
    <row r="127" spans="1:57" s="167" customFormat="1" ht="18" customHeight="1">
      <c r="A127" s="162"/>
      <c r="B127" s="577"/>
      <c r="C127" s="578"/>
      <c r="D127" s="578"/>
      <c r="E127" s="579"/>
      <c r="F127" s="336"/>
      <c r="G127" s="590" t="s">
        <v>170</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338"/>
      <c r="AL127" s="166"/>
      <c r="AM127" s="441" t="b">
        <v>0</v>
      </c>
      <c r="AN127" s="649"/>
      <c r="AO127" s="327"/>
      <c r="AP127" s="327"/>
      <c r="AQ127" s="639"/>
      <c r="AR127" s="651"/>
      <c r="AS127" s="651"/>
      <c r="AT127" s="651"/>
      <c r="AU127" s="651"/>
      <c r="AV127" s="651"/>
      <c r="AW127" s="651"/>
      <c r="AX127" s="651"/>
      <c r="AY127" s="651"/>
      <c r="AZ127" s="651"/>
      <c r="BA127" s="651"/>
      <c r="BB127" s="651"/>
      <c r="BC127" s="651"/>
      <c r="BD127" s="651"/>
      <c r="BE127" s="641"/>
    </row>
    <row r="128" spans="1:57" s="167" customFormat="1" ht="18" customHeight="1">
      <c r="A128" s="162"/>
      <c r="B128" s="577"/>
      <c r="C128" s="578"/>
      <c r="D128" s="578"/>
      <c r="E128" s="579"/>
      <c r="F128" s="336"/>
      <c r="G128" s="590" t="s">
        <v>171</v>
      </c>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591"/>
      <c r="AL128" s="166"/>
      <c r="AM128" s="441" t="b">
        <v>0</v>
      </c>
      <c r="AN128" s="649"/>
      <c r="AO128" s="327"/>
      <c r="AP128" s="327"/>
      <c r="AQ128" s="639"/>
      <c r="AR128" s="651"/>
      <c r="AS128" s="651"/>
      <c r="AT128" s="651"/>
      <c r="AU128" s="651"/>
      <c r="AV128" s="651"/>
      <c r="AW128" s="651"/>
      <c r="AX128" s="651"/>
      <c r="AY128" s="651"/>
      <c r="AZ128" s="651"/>
      <c r="BA128" s="651"/>
      <c r="BB128" s="651"/>
      <c r="BC128" s="651"/>
      <c r="BD128" s="651"/>
      <c r="BE128" s="641"/>
    </row>
    <row r="129" spans="1:57" s="167" customFormat="1" ht="28.95" customHeight="1">
      <c r="A129" s="162"/>
      <c r="B129" s="577"/>
      <c r="C129" s="578"/>
      <c r="D129" s="578"/>
      <c r="E129" s="579"/>
      <c r="F129" s="343"/>
      <c r="G129" s="589" t="s">
        <v>172</v>
      </c>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602"/>
      <c r="AL129" s="166"/>
      <c r="AM129" s="441" t="b">
        <v>0</v>
      </c>
      <c r="AN129" s="649"/>
      <c r="AO129" s="327"/>
      <c r="AP129" s="327"/>
      <c r="AQ129" s="639"/>
      <c r="AR129" s="651"/>
      <c r="AS129" s="651"/>
      <c r="AT129" s="651"/>
      <c r="AU129" s="651"/>
      <c r="AV129" s="651"/>
      <c r="AW129" s="651"/>
      <c r="AX129" s="651"/>
      <c r="AY129" s="651"/>
      <c r="AZ129" s="651"/>
      <c r="BA129" s="651"/>
      <c r="BB129" s="651"/>
      <c r="BC129" s="651"/>
      <c r="BD129" s="651"/>
      <c r="BE129" s="641"/>
    </row>
    <row r="130" spans="1:57" s="167" customFormat="1" ht="33" customHeight="1">
      <c r="A130" s="162"/>
      <c r="B130" s="577"/>
      <c r="C130" s="578"/>
      <c r="D130" s="578"/>
      <c r="E130" s="579"/>
      <c r="F130" s="336"/>
      <c r="G130" s="589" t="s">
        <v>173</v>
      </c>
      <c r="H130" s="589"/>
      <c r="I130" s="589"/>
      <c r="J130" s="589"/>
      <c r="K130" s="589"/>
      <c r="L130" s="589"/>
      <c r="M130" s="589"/>
      <c r="N130" s="589"/>
      <c r="O130" s="589"/>
      <c r="P130" s="589"/>
      <c r="Q130" s="589"/>
      <c r="R130" s="589"/>
      <c r="S130" s="589"/>
      <c r="T130" s="589"/>
      <c r="U130" s="589"/>
      <c r="V130" s="589"/>
      <c r="W130" s="589"/>
      <c r="X130" s="589"/>
      <c r="Y130" s="589"/>
      <c r="Z130" s="589"/>
      <c r="AA130" s="589"/>
      <c r="AB130" s="589"/>
      <c r="AC130" s="589"/>
      <c r="AD130" s="589"/>
      <c r="AE130" s="589"/>
      <c r="AF130" s="589"/>
      <c r="AG130" s="589"/>
      <c r="AH130" s="589"/>
      <c r="AI130" s="589"/>
      <c r="AJ130" s="589"/>
      <c r="AK130" s="602"/>
      <c r="AL130" s="166"/>
      <c r="AM130" s="441" t="b">
        <v>0</v>
      </c>
      <c r="AN130" s="649"/>
      <c r="AQ130" s="639"/>
      <c r="AR130" s="651"/>
      <c r="AS130" s="651"/>
      <c r="AT130" s="651"/>
      <c r="AU130" s="651"/>
      <c r="AV130" s="651"/>
      <c r="AW130" s="651"/>
      <c r="AX130" s="651"/>
      <c r="AY130" s="651"/>
      <c r="AZ130" s="651"/>
      <c r="BA130" s="651"/>
      <c r="BB130" s="651"/>
      <c r="BC130" s="651"/>
      <c r="BD130" s="651"/>
      <c r="BE130" s="641"/>
    </row>
    <row r="131" spans="1:57" s="167" customFormat="1" ht="22.95" customHeight="1">
      <c r="A131" s="162"/>
      <c r="B131" s="577"/>
      <c r="C131" s="578"/>
      <c r="D131" s="578"/>
      <c r="E131" s="579"/>
      <c r="F131" s="343"/>
      <c r="G131" s="590" t="s">
        <v>174</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591"/>
      <c r="AL131" s="344"/>
      <c r="AM131" s="441" t="b">
        <v>0</v>
      </c>
      <c r="AN131" s="649"/>
      <c r="AQ131" s="639"/>
      <c r="AR131" s="651"/>
      <c r="AS131" s="651"/>
      <c r="AT131" s="651"/>
      <c r="AU131" s="651"/>
      <c r="AV131" s="651"/>
      <c r="AW131" s="651"/>
      <c r="AX131" s="651"/>
      <c r="AY131" s="651"/>
      <c r="AZ131" s="651"/>
      <c r="BA131" s="651"/>
      <c r="BB131" s="651"/>
      <c r="BC131" s="651"/>
      <c r="BD131" s="651"/>
      <c r="BE131" s="641"/>
    </row>
    <row r="132" spans="1:57" s="167" customFormat="1" ht="17.399999999999999" customHeight="1" thickBot="1">
      <c r="A132" s="162"/>
      <c r="B132" s="580"/>
      <c r="C132" s="581"/>
      <c r="D132" s="581"/>
      <c r="E132" s="582"/>
      <c r="F132" s="343"/>
      <c r="G132" s="572" t="s">
        <v>175</v>
      </c>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3"/>
      <c r="AL132" s="344"/>
      <c r="AM132" s="441" t="b">
        <v>0</v>
      </c>
      <c r="AN132" s="650"/>
      <c r="AQ132" s="642"/>
      <c r="AR132" s="643"/>
      <c r="AS132" s="643"/>
      <c r="AT132" s="643"/>
      <c r="AU132" s="643"/>
      <c r="AV132" s="643"/>
      <c r="AW132" s="643"/>
      <c r="AX132" s="643"/>
      <c r="AY132" s="643"/>
      <c r="AZ132" s="643"/>
      <c r="BA132" s="643"/>
      <c r="BB132" s="643"/>
      <c r="BC132" s="643"/>
      <c r="BD132" s="643"/>
      <c r="BE132" s="644"/>
    </row>
    <row r="133" spans="1:57" s="167" customFormat="1" ht="18" customHeight="1">
      <c r="A133" s="162"/>
      <c r="B133" s="592" t="s">
        <v>176</v>
      </c>
      <c r="C133" s="593"/>
      <c r="D133" s="593"/>
      <c r="E133" s="594"/>
      <c r="F133" s="339"/>
      <c r="G133" s="603" t="s">
        <v>177</v>
      </c>
      <c r="H133" s="603"/>
      <c r="I133" s="603"/>
      <c r="J133" s="603"/>
      <c r="K133" s="603"/>
      <c r="L133" s="603"/>
      <c r="M133" s="603"/>
      <c r="N133" s="603"/>
      <c r="O133" s="603"/>
      <c r="P133" s="603"/>
      <c r="Q133" s="603"/>
      <c r="R133" s="603"/>
      <c r="S133" s="603"/>
      <c r="T133" s="603"/>
      <c r="U133" s="603"/>
      <c r="V133" s="603"/>
      <c r="W133" s="603"/>
      <c r="X133" s="603"/>
      <c r="Y133" s="603"/>
      <c r="Z133" s="603"/>
      <c r="AA133" s="603"/>
      <c r="AB133" s="603"/>
      <c r="AC133" s="603"/>
      <c r="AD133" s="603"/>
      <c r="AE133" s="603"/>
      <c r="AF133" s="603"/>
      <c r="AG133" s="603"/>
      <c r="AH133" s="603"/>
      <c r="AI133" s="603"/>
      <c r="AJ133" s="603"/>
      <c r="AK133" s="604"/>
      <c r="AL133" s="166"/>
      <c r="AM133" s="441" t="b">
        <v>0</v>
      </c>
      <c r="AN133" s="629">
        <f>COUNTIF(AM133:AM136,TRUE)</f>
        <v>0</v>
      </c>
      <c r="AO133" s="327"/>
      <c r="AP133" s="327"/>
      <c r="AQ133" s="636" t="str">
        <f>IF(AI101="該当", "！この区分（４項目）から２つ以上の取組が選択されていません。",  "！この区分（４項目）から１つ以上の取組が選択されていません。")</f>
        <v>！この区分（４項目）から２つ以上の取組が選択されていません。</v>
      </c>
      <c r="AR133" s="637"/>
      <c r="AS133" s="637"/>
      <c r="AT133" s="637"/>
      <c r="AU133" s="637"/>
      <c r="AV133" s="637"/>
      <c r="AW133" s="637"/>
      <c r="AX133" s="637"/>
      <c r="AY133" s="637"/>
      <c r="AZ133" s="637"/>
      <c r="BA133" s="637"/>
      <c r="BB133" s="637"/>
      <c r="BC133" s="637"/>
      <c r="BD133" s="637"/>
      <c r="BE133" s="638"/>
    </row>
    <row r="134" spans="1:57" s="167" customFormat="1" ht="18" customHeight="1">
      <c r="A134" s="162"/>
      <c r="B134" s="595"/>
      <c r="C134" s="596"/>
      <c r="D134" s="596"/>
      <c r="E134" s="597"/>
      <c r="F134" s="336"/>
      <c r="G134" s="589" t="s">
        <v>178</v>
      </c>
      <c r="H134" s="589"/>
      <c r="I134" s="589"/>
      <c r="J134" s="589"/>
      <c r="K134" s="589"/>
      <c r="L134" s="589"/>
      <c r="M134" s="589"/>
      <c r="N134" s="589"/>
      <c r="O134" s="589"/>
      <c r="P134" s="589"/>
      <c r="Q134" s="589"/>
      <c r="R134" s="589"/>
      <c r="S134" s="589"/>
      <c r="T134" s="589"/>
      <c r="U134" s="589"/>
      <c r="V134" s="589"/>
      <c r="W134" s="589"/>
      <c r="X134" s="589"/>
      <c r="Y134" s="589"/>
      <c r="Z134" s="589"/>
      <c r="AA134" s="589"/>
      <c r="AB134" s="589"/>
      <c r="AC134" s="589"/>
      <c r="AD134" s="589"/>
      <c r="AE134" s="589"/>
      <c r="AF134" s="589"/>
      <c r="AG134" s="589"/>
      <c r="AH134" s="589"/>
      <c r="AI134" s="589"/>
      <c r="AJ134" s="589"/>
      <c r="AK134" s="337"/>
      <c r="AL134" s="166"/>
      <c r="AM134" s="441" t="b">
        <v>0</v>
      </c>
      <c r="AN134" s="629"/>
      <c r="AO134" s="327"/>
      <c r="AP134" s="327"/>
      <c r="AQ134" s="639"/>
      <c r="AR134" s="640"/>
      <c r="AS134" s="640"/>
      <c r="AT134" s="640"/>
      <c r="AU134" s="640"/>
      <c r="AV134" s="640"/>
      <c r="AW134" s="640"/>
      <c r="AX134" s="640"/>
      <c r="AY134" s="640"/>
      <c r="AZ134" s="640"/>
      <c r="BA134" s="640"/>
      <c r="BB134" s="640"/>
      <c r="BC134" s="640"/>
      <c r="BD134" s="640"/>
      <c r="BE134" s="641"/>
    </row>
    <row r="135" spans="1:57" s="167" customFormat="1" ht="18" customHeight="1">
      <c r="A135" s="162"/>
      <c r="B135" s="595"/>
      <c r="C135" s="596"/>
      <c r="D135" s="596"/>
      <c r="E135" s="597"/>
      <c r="F135" s="336"/>
      <c r="G135" s="589" t="s">
        <v>179</v>
      </c>
      <c r="H135" s="589"/>
      <c r="I135" s="589"/>
      <c r="J135" s="589"/>
      <c r="K135" s="589"/>
      <c r="L135" s="589"/>
      <c r="M135" s="589"/>
      <c r="N135" s="589"/>
      <c r="O135" s="589"/>
      <c r="P135" s="589"/>
      <c r="Q135" s="589"/>
      <c r="R135" s="589"/>
      <c r="S135" s="589"/>
      <c r="T135" s="589"/>
      <c r="U135" s="589"/>
      <c r="V135" s="589"/>
      <c r="W135" s="589"/>
      <c r="X135" s="589"/>
      <c r="Y135" s="589"/>
      <c r="Z135" s="589"/>
      <c r="AA135" s="589"/>
      <c r="AB135" s="589"/>
      <c r="AC135" s="589"/>
      <c r="AD135" s="589"/>
      <c r="AE135" s="589"/>
      <c r="AF135" s="589"/>
      <c r="AG135" s="589"/>
      <c r="AH135" s="589"/>
      <c r="AI135" s="589"/>
      <c r="AJ135" s="589"/>
      <c r="AK135" s="337"/>
      <c r="AL135" s="162"/>
      <c r="AM135" s="441" t="b">
        <v>0</v>
      </c>
      <c r="AN135" s="629"/>
      <c r="AO135" s="327"/>
      <c r="AP135" s="327"/>
      <c r="AQ135" s="639"/>
      <c r="AR135" s="640"/>
      <c r="AS135" s="640"/>
      <c r="AT135" s="640"/>
      <c r="AU135" s="640"/>
      <c r="AV135" s="640"/>
      <c r="AW135" s="640"/>
      <c r="AX135" s="640"/>
      <c r="AY135" s="640"/>
      <c r="AZ135" s="640"/>
      <c r="BA135" s="640"/>
      <c r="BB135" s="640"/>
      <c r="BC135" s="640"/>
      <c r="BD135" s="640"/>
      <c r="BE135" s="641"/>
    </row>
    <row r="136" spans="1:57" s="167" customFormat="1" ht="19.95" customHeight="1" thickBot="1">
      <c r="A136" s="162"/>
      <c r="B136" s="598"/>
      <c r="C136" s="599"/>
      <c r="D136" s="599"/>
      <c r="E136" s="600"/>
      <c r="F136" s="291"/>
      <c r="G136" s="864" t="s">
        <v>180</v>
      </c>
      <c r="H136" s="864"/>
      <c r="I136" s="864"/>
      <c r="J136" s="864"/>
      <c r="K136" s="864"/>
      <c r="L136" s="864"/>
      <c r="M136" s="864"/>
      <c r="N136" s="864"/>
      <c r="O136" s="864"/>
      <c r="P136" s="864"/>
      <c r="Q136" s="864"/>
      <c r="R136" s="864"/>
      <c r="S136" s="864"/>
      <c r="T136" s="864"/>
      <c r="U136" s="864"/>
      <c r="V136" s="864"/>
      <c r="W136" s="864"/>
      <c r="X136" s="864"/>
      <c r="Y136" s="864"/>
      <c r="Z136" s="864"/>
      <c r="AA136" s="864"/>
      <c r="AB136" s="864"/>
      <c r="AC136" s="864"/>
      <c r="AD136" s="864"/>
      <c r="AE136" s="864"/>
      <c r="AF136" s="864"/>
      <c r="AG136" s="864"/>
      <c r="AH136" s="864"/>
      <c r="AI136" s="864"/>
      <c r="AJ136" s="864"/>
      <c r="AK136" s="345"/>
      <c r="AL136" s="166"/>
      <c r="AM136" s="441" t="b">
        <v>0</v>
      </c>
      <c r="AN136" s="629"/>
      <c r="AO136" s="346"/>
      <c r="AP136" s="346"/>
      <c r="AQ136" s="642"/>
      <c r="AR136" s="643"/>
      <c r="AS136" s="643"/>
      <c r="AT136" s="643"/>
      <c r="AU136" s="643"/>
      <c r="AV136" s="643"/>
      <c r="AW136" s="643"/>
      <c r="AX136" s="643"/>
      <c r="AY136" s="643"/>
      <c r="AZ136" s="643"/>
      <c r="BA136" s="643"/>
      <c r="BB136" s="643"/>
      <c r="BC136" s="643"/>
      <c r="BD136" s="643"/>
      <c r="BE136" s="644"/>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 customHeight="1" thickBot="1">
      <c r="A140" s="162"/>
      <c r="B140" s="609" t="s">
        <v>183</v>
      </c>
      <c r="C140" s="610"/>
      <c r="D140" s="610"/>
      <c r="E140" s="610"/>
      <c r="F140" s="610"/>
      <c r="G140" s="610"/>
      <c r="H140" s="610"/>
      <c r="I140" s="610"/>
      <c r="J140" s="610"/>
      <c r="K140" s="610"/>
      <c r="L140" s="610"/>
      <c r="M140" s="610"/>
      <c r="N140" s="610"/>
      <c r="O140" s="610"/>
      <c r="P140" s="610"/>
      <c r="Q140" s="610"/>
      <c r="R140" s="610"/>
      <c r="S140" s="610"/>
      <c r="T140" s="610"/>
      <c r="U140" s="610"/>
      <c r="V140" s="610"/>
      <c r="W140" s="610"/>
      <c r="X140" s="610"/>
      <c r="Y140" s="610"/>
      <c r="Z140" s="610"/>
      <c r="AA140" s="610"/>
      <c r="AB140" s="610"/>
      <c r="AC140" s="610"/>
      <c r="AD140" s="610"/>
      <c r="AE140" s="610"/>
      <c r="AF140" s="610"/>
      <c r="AG140" s="610"/>
      <c r="AH140" s="610"/>
      <c r="AI140" s="610"/>
      <c r="AJ140" s="610"/>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399999999999999"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2" customHeight="1">
      <c r="A143" s="166"/>
      <c r="B143" s="586"/>
      <c r="C143" s="587"/>
      <c r="D143" s="587"/>
      <c r="E143" s="587"/>
      <c r="F143" s="587"/>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c r="AJ143" s="587"/>
      <c r="AK143" s="588"/>
      <c r="AL143" s="166"/>
      <c r="AM143" s="129"/>
      <c r="AN143" s="356"/>
      <c r="AO143" s="356"/>
      <c r="AP143" s="356"/>
      <c r="AQ143" s="356"/>
      <c r="AR143" s="356"/>
      <c r="AS143" s="356"/>
      <c r="AT143" s="356"/>
      <c r="AU143" s="356"/>
      <c r="AV143" s="356"/>
      <c r="AW143" s="356"/>
      <c r="AX143" s="356"/>
      <c r="AY143" s="356"/>
      <c r="AZ143" s="356"/>
      <c r="BA143" s="356"/>
    </row>
    <row r="144" spans="1:57" s="167" customFormat="1" ht="16.2"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399999999999999" customHeight="1" thickBot="1">
      <c r="A145" s="166"/>
      <c r="B145" s="241" t="s">
        <v>185</v>
      </c>
      <c r="C145" s="852" t="s">
        <v>187</v>
      </c>
      <c r="D145" s="852"/>
      <c r="E145" s="852"/>
      <c r="F145" s="852"/>
      <c r="G145" s="852"/>
      <c r="H145" s="852"/>
      <c r="I145" s="852"/>
      <c r="J145" s="852"/>
      <c r="K145" s="852"/>
      <c r="L145" s="852"/>
      <c r="M145" s="852"/>
      <c r="N145" s="852"/>
      <c r="O145" s="852"/>
      <c r="P145" s="852"/>
      <c r="Q145" s="852"/>
      <c r="R145" s="852"/>
      <c r="S145" s="852"/>
      <c r="T145" s="852"/>
      <c r="U145" s="852"/>
      <c r="V145" s="852"/>
      <c r="W145" s="852"/>
      <c r="X145" s="852"/>
      <c r="Y145" s="852"/>
      <c r="Z145" s="852"/>
      <c r="AA145" s="852"/>
      <c r="AB145" s="852"/>
      <c r="AC145" s="852"/>
      <c r="AD145" s="852"/>
      <c r="AE145" s="852"/>
      <c r="AF145" s="852"/>
      <c r="AG145" s="852"/>
      <c r="AH145" s="852"/>
      <c r="AI145" s="852"/>
      <c r="AJ145" s="852"/>
      <c r="AK145" s="852"/>
      <c r="AL145" s="162"/>
      <c r="AT145" s="173"/>
      <c r="AU145" s="173"/>
      <c r="AV145" s="173"/>
      <c r="AW145" s="173"/>
      <c r="AX145" s="173"/>
    </row>
    <row r="146" spans="1:53" s="167" customFormat="1" ht="16.95"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2" customHeight="1">
      <c r="A148" s="162"/>
      <c r="B148" s="362" t="s">
        <v>188</v>
      </c>
      <c r="C148" s="851" t="s">
        <v>189</v>
      </c>
      <c r="D148" s="851"/>
      <c r="E148" s="851"/>
      <c r="F148" s="851"/>
      <c r="G148" s="851"/>
      <c r="H148" s="851"/>
      <c r="I148" s="851"/>
      <c r="J148" s="851"/>
      <c r="K148" s="851"/>
      <c r="L148" s="851"/>
      <c r="M148" s="851"/>
      <c r="N148" s="851"/>
      <c r="O148" s="851"/>
      <c r="P148" s="851"/>
      <c r="Q148" s="851"/>
      <c r="R148" s="851"/>
      <c r="S148" s="851"/>
      <c r="T148" s="851"/>
      <c r="U148" s="851"/>
      <c r="V148" s="851"/>
      <c r="W148" s="851"/>
      <c r="X148" s="851"/>
      <c r="Y148" s="851"/>
      <c r="Z148" s="851"/>
      <c r="AA148" s="851"/>
      <c r="AB148" s="851"/>
      <c r="AC148" s="851"/>
      <c r="AD148" s="851"/>
      <c r="AE148" s="851"/>
      <c r="AF148" s="851"/>
      <c r="AG148" s="851"/>
      <c r="AH148" s="851"/>
      <c r="AI148" s="851"/>
      <c r="AJ148" s="851"/>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658">
        <v>9</v>
      </c>
      <c r="F150" s="659"/>
      <c r="G150" s="367" t="s">
        <v>191</v>
      </c>
      <c r="H150" s="658">
        <v>7</v>
      </c>
      <c r="I150" s="659"/>
      <c r="J150" s="367" t="s">
        <v>192</v>
      </c>
      <c r="K150" s="658">
        <v>1</v>
      </c>
      <c r="L150" s="659"/>
      <c r="M150" s="367" t="s">
        <v>193</v>
      </c>
      <c r="N150" s="365"/>
      <c r="O150" s="660" t="s">
        <v>11</v>
      </c>
      <c r="P150" s="660"/>
      <c r="Q150" s="660"/>
      <c r="R150" s="655" t="str">
        <f>IF(H7="","",H7)</f>
        <v>○○ケアサービス</v>
      </c>
      <c r="S150" s="655"/>
      <c r="T150" s="655"/>
      <c r="U150" s="655"/>
      <c r="V150" s="655"/>
      <c r="W150" s="655"/>
      <c r="X150" s="655"/>
      <c r="Y150" s="655"/>
      <c r="Z150" s="655"/>
      <c r="AA150" s="655"/>
      <c r="AB150" s="655"/>
      <c r="AC150" s="655"/>
      <c r="AD150" s="655"/>
      <c r="AE150" s="655"/>
      <c r="AF150" s="655"/>
      <c r="AG150" s="655"/>
      <c r="AH150" s="655"/>
      <c r="AI150" s="655"/>
      <c r="AJ150" s="368"/>
      <c r="AK150" s="369"/>
      <c r="AL150" s="364"/>
      <c r="AM150" s="129"/>
    </row>
    <row r="151" spans="1:53" s="370" customFormat="1" ht="19.95" customHeight="1">
      <c r="A151" s="162"/>
      <c r="B151" s="366"/>
      <c r="C151" s="371"/>
      <c r="D151" s="367"/>
      <c r="E151" s="367"/>
      <c r="F151" s="367"/>
      <c r="G151" s="367"/>
      <c r="H151" s="367"/>
      <c r="I151" s="367"/>
      <c r="J151" s="367"/>
      <c r="K151" s="367"/>
      <c r="L151" s="367"/>
      <c r="M151" s="367"/>
      <c r="N151" s="367"/>
      <c r="O151" s="865" t="s">
        <v>194</v>
      </c>
      <c r="P151" s="865"/>
      <c r="Q151" s="865"/>
      <c r="R151" s="674" t="s">
        <v>21</v>
      </c>
      <c r="S151" s="674"/>
      <c r="T151" s="657" t="str">
        <f>IF(基本情報入力シート!M27="", "", 基本情報入力シート!M27)</f>
        <v>代表取締役</v>
      </c>
      <c r="U151" s="657"/>
      <c r="V151" s="657"/>
      <c r="W151" s="657"/>
      <c r="X151" s="657"/>
      <c r="Y151" s="656" t="s">
        <v>22</v>
      </c>
      <c r="Z151" s="656"/>
      <c r="AA151" s="657" t="str">
        <f>IF(基本情報入力シート!M28="", "", 基本情報入力シート!M28)</f>
        <v>厚労　花子</v>
      </c>
      <c r="AB151" s="657"/>
      <c r="AC151" s="657"/>
      <c r="AD151" s="657"/>
      <c r="AE151" s="657"/>
      <c r="AF151" s="657"/>
      <c r="AG151" s="657"/>
      <c r="AH151" s="657"/>
      <c r="AI151" s="657"/>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4">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3" t="s">
        <v>53</v>
      </c>
      <c r="C158" s="663"/>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3"/>
      <c r="AK158" s="663"/>
      <c r="AL158" s="162"/>
    </row>
    <row r="159" spans="1:53" ht="15" customHeight="1">
      <c r="A159" s="162"/>
      <c r="B159" s="380" t="s">
        <v>199</v>
      </c>
      <c r="C159" s="664" t="s">
        <v>200</v>
      </c>
      <c r="D159" s="665"/>
      <c r="E159" s="665"/>
      <c r="F159" s="665"/>
      <c r="G159" s="665"/>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6"/>
      <c r="AK159" s="381" t="str">
        <f>AE18</f>
        <v>○</v>
      </c>
      <c r="AL159" s="162"/>
    </row>
    <row r="160" spans="1:53" ht="15" customHeight="1">
      <c r="A160" s="162"/>
      <c r="B160" s="382" t="s">
        <v>201</v>
      </c>
      <c r="C160" s="667" t="s">
        <v>202</v>
      </c>
      <c r="D160" s="668"/>
      <c r="E160" s="668"/>
      <c r="F160" s="668"/>
      <c r="G160" s="668"/>
      <c r="H160" s="668"/>
      <c r="I160" s="668"/>
      <c r="J160" s="668"/>
      <c r="K160" s="668"/>
      <c r="L160" s="668"/>
      <c r="M160" s="668"/>
      <c r="N160" s="668"/>
      <c r="O160" s="668"/>
      <c r="P160" s="668"/>
      <c r="Q160" s="668"/>
      <c r="R160" s="668"/>
      <c r="S160" s="668"/>
      <c r="T160" s="668"/>
      <c r="U160" s="668"/>
      <c r="V160" s="668"/>
      <c r="W160" s="668"/>
      <c r="X160" s="668"/>
      <c r="Y160" s="668"/>
      <c r="Z160" s="668"/>
      <c r="AA160" s="668"/>
      <c r="AB160" s="668"/>
      <c r="AC160" s="668"/>
      <c r="AD160" s="668"/>
      <c r="AE160" s="668"/>
      <c r="AF160" s="668"/>
      <c r="AG160" s="668"/>
      <c r="AH160" s="668"/>
      <c r="AI160" s="668"/>
      <c r="AJ160" s="669"/>
      <c r="AK160" s="381" t="str">
        <f>Y24</f>
        <v>○</v>
      </c>
      <c r="AL160" s="162"/>
    </row>
    <row r="161" spans="1:38" ht="15" customHeight="1">
      <c r="A161" s="162"/>
      <c r="B161" s="383" t="s">
        <v>203</v>
      </c>
      <c r="C161" s="675" t="s">
        <v>204</v>
      </c>
      <c r="D161" s="676"/>
      <c r="E161" s="676"/>
      <c r="F161" s="676"/>
      <c r="G161" s="676"/>
      <c r="H161" s="676"/>
      <c r="I161" s="676"/>
      <c r="J161" s="676"/>
      <c r="K161" s="676"/>
      <c r="L161" s="676"/>
      <c r="M161" s="676"/>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7"/>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5" customHeight="1">
      <c r="A163" s="162"/>
      <c r="B163" s="663" t="s">
        <v>205</v>
      </c>
      <c r="C163" s="663"/>
      <c r="D163" s="663"/>
      <c r="E163" s="663"/>
      <c r="F163" s="663"/>
      <c r="G163" s="663"/>
      <c r="H163" s="663"/>
      <c r="I163" s="663"/>
      <c r="J163" s="663"/>
      <c r="K163" s="663"/>
      <c r="L163" s="663"/>
      <c r="M163" s="663"/>
      <c r="N163" s="663"/>
      <c r="O163" s="663"/>
      <c r="P163" s="663"/>
      <c r="Q163" s="663"/>
      <c r="R163" s="663"/>
      <c r="S163" s="663"/>
      <c r="T163" s="663"/>
      <c r="U163" s="663"/>
      <c r="V163" s="663"/>
      <c r="W163" s="663"/>
      <c r="X163" s="663"/>
      <c r="Y163" s="663"/>
      <c r="Z163" s="663"/>
      <c r="AA163" s="663"/>
      <c r="AB163" s="663"/>
      <c r="AC163" s="663"/>
      <c r="AD163" s="663"/>
      <c r="AE163" s="663"/>
      <c r="AF163" s="663"/>
      <c r="AG163" s="663"/>
      <c r="AH163" s="663"/>
      <c r="AI163" s="663"/>
      <c r="AJ163" s="663"/>
      <c r="AK163" s="663"/>
      <c r="AL163" s="162"/>
    </row>
    <row r="164" spans="1:38" ht="15" customHeight="1">
      <c r="A164" s="162"/>
      <c r="B164" s="384" t="s">
        <v>199</v>
      </c>
      <c r="C164" s="859" t="s">
        <v>206</v>
      </c>
      <c r="D164" s="860"/>
      <c r="E164" s="860"/>
      <c r="F164" s="860"/>
      <c r="G164" s="860"/>
      <c r="H164" s="860"/>
      <c r="I164" s="861"/>
      <c r="J164" s="862" t="s">
        <v>207</v>
      </c>
      <c r="K164" s="862"/>
      <c r="L164" s="862"/>
      <c r="M164" s="862"/>
      <c r="N164" s="862"/>
      <c r="O164" s="862"/>
      <c r="P164" s="862"/>
      <c r="Q164" s="862"/>
      <c r="R164" s="862"/>
      <c r="S164" s="862"/>
      <c r="T164" s="862"/>
      <c r="U164" s="862"/>
      <c r="V164" s="862"/>
      <c r="W164" s="862"/>
      <c r="X164" s="862"/>
      <c r="Y164" s="862"/>
      <c r="Z164" s="862"/>
      <c r="AA164" s="862"/>
      <c r="AB164" s="862"/>
      <c r="AC164" s="862"/>
      <c r="AD164" s="862"/>
      <c r="AE164" s="862"/>
      <c r="AF164" s="862"/>
      <c r="AG164" s="862"/>
      <c r="AH164" s="862"/>
      <c r="AI164" s="862"/>
      <c r="AJ164" s="863"/>
      <c r="AK164" s="381" t="str">
        <f>IF(H7="", "", IF(AND(AA52="○", AK50="○"), "○", "×"))</f>
        <v>○</v>
      </c>
      <c r="AL164" s="162"/>
    </row>
    <row r="165" spans="1:38" ht="15" customHeight="1">
      <c r="A165" s="162"/>
      <c r="B165" s="384" t="s">
        <v>201</v>
      </c>
      <c r="C165" s="671" t="s">
        <v>208</v>
      </c>
      <c r="D165" s="672"/>
      <c r="E165" s="672"/>
      <c r="F165" s="672"/>
      <c r="G165" s="672"/>
      <c r="H165" s="672"/>
      <c r="I165" s="673"/>
      <c r="J165" s="661" t="s">
        <v>209</v>
      </c>
      <c r="K165" s="661"/>
      <c r="L165" s="661"/>
      <c r="M165" s="661"/>
      <c r="N165" s="661"/>
      <c r="O165" s="661"/>
      <c r="P165" s="661"/>
      <c r="Q165" s="661"/>
      <c r="R165" s="661"/>
      <c r="S165" s="661"/>
      <c r="T165" s="661"/>
      <c r="U165" s="661"/>
      <c r="V165" s="661"/>
      <c r="W165" s="661"/>
      <c r="X165" s="661"/>
      <c r="Y165" s="661"/>
      <c r="Z165" s="661"/>
      <c r="AA165" s="661"/>
      <c r="AB165" s="661"/>
      <c r="AC165" s="661"/>
      <c r="AD165" s="661"/>
      <c r="AE165" s="661"/>
      <c r="AF165" s="661"/>
      <c r="AG165" s="661"/>
      <c r="AH165" s="661"/>
      <c r="AI165" s="661"/>
      <c r="AJ165" s="662"/>
      <c r="AK165" s="381" t="str">
        <f>IF(H7="", "", IF(AM56=TRUE, "", IF(AND(T60="○", T66="○"), "○", "×")))</f>
        <v/>
      </c>
      <c r="AL165" s="162"/>
    </row>
    <row r="166" spans="1:38" ht="15" customHeight="1">
      <c r="A166" s="162"/>
      <c r="B166" s="384" t="s">
        <v>203</v>
      </c>
      <c r="C166" s="670" t="s">
        <v>210</v>
      </c>
      <c r="D166" s="670"/>
      <c r="E166" s="670"/>
      <c r="F166" s="670"/>
      <c r="G166" s="670"/>
      <c r="H166" s="670"/>
      <c r="I166" s="670"/>
      <c r="J166" s="661" t="s">
        <v>211</v>
      </c>
      <c r="K166" s="661"/>
      <c r="L166" s="661"/>
      <c r="M166" s="661"/>
      <c r="N166" s="661"/>
      <c r="O166" s="661"/>
      <c r="P166" s="661"/>
      <c r="Q166" s="661"/>
      <c r="R166" s="661"/>
      <c r="S166" s="661"/>
      <c r="T166" s="661"/>
      <c r="U166" s="661"/>
      <c r="V166" s="661"/>
      <c r="W166" s="661"/>
      <c r="X166" s="661"/>
      <c r="Y166" s="661"/>
      <c r="Z166" s="661"/>
      <c r="AA166" s="661"/>
      <c r="AB166" s="661"/>
      <c r="AC166" s="661"/>
      <c r="AD166" s="661"/>
      <c r="AE166" s="661"/>
      <c r="AF166" s="661"/>
      <c r="AG166" s="661"/>
      <c r="AH166" s="661"/>
      <c r="AI166" s="661"/>
      <c r="AJ166" s="662"/>
      <c r="AK166" s="381" t="str">
        <f>IF(OR(H7="",AN50=0,AM76=TRUE),"",IF(OR(AM80,AM84),"〇","×"))</f>
        <v>×</v>
      </c>
      <c r="AL166" s="162"/>
    </row>
    <row r="167" spans="1:38" ht="30" customHeight="1">
      <c r="A167" s="162"/>
      <c r="B167" s="384" t="s">
        <v>212</v>
      </c>
      <c r="C167" s="670" t="s">
        <v>213</v>
      </c>
      <c r="D167" s="670"/>
      <c r="E167" s="670"/>
      <c r="F167" s="670"/>
      <c r="G167" s="670"/>
      <c r="H167" s="670"/>
      <c r="I167" s="670"/>
      <c r="J167" s="661" t="s">
        <v>214</v>
      </c>
      <c r="K167" s="661"/>
      <c r="L167" s="661"/>
      <c r="M167" s="661"/>
      <c r="N167" s="661"/>
      <c r="O167" s="661"/>
      <c r="P167" s="661"/>
      <c r="Q167" s="661"/>
      <c r="R167" s="661"/>
      <c r="S167" s="661"/>
      <c r="T167" s="661"/>
      <c r="U167" s="661"/>
      <c r="V167" s="661"/>
      <c r="W167" s="661"/>
      <c r="X167" s="661"/>
      <c r="Y167" s="661"/>
      <c r="Z167" s="661"/>
      <c r="AA167" s="661"/>
      <c r="AB167" s="661"/>
      <c r="AC167" s="661"/>
      <c r="AD167" s="661"/>
      <c r="AE167" s="661"/>
      <c r="AF167" s="661"/>
      <c r="AG167" s="661"/>
      <c r="AH167" s="661"/>
      <c r="AI167" s="661"/>
      <c r="AJ167" s="662"/>
      <c r="AK167" s="381" t="str">
        <f>IF(AND(S87="", S88=""), "", IF(OR(AND(S87="○", S88="○"), AND(OR(S87="×", S88="×"), AK90="○"), AND(S87="○", S88=""), AND(S87="", S88="○")), "○", "×"))</f>
        <v>○</v>
      </c>
      <c r="AL167" s="162"/>
    </row>
    <row r="168" spans="1:38" ht="17.399999999999999" customHeight="1">
      <c r="A168" s="162"/>
      <c r="B168" s="385" t="s">
        <v>215</v>
      </c>
      <c r="C168" s="670" t="s">
        <v>216</v>
      </c>
      <c r="D168" s="670"/>
      <c r="E168" s="670"/>
      <c r="F168" s="670"/>
      <c r="G168" s="670"/>
      <c r="H168" s="670"/>
      <c r="I168" s="670"/>
      <c r="J168" s="661" t="s">
        <v>217</v>
      </c>
      <c r="K168" s="661"/>
      <c r="L168" s="661"/>
      <c r="M168" s="661"/>
      <c r="N168" s="661"/>
      <c r="O168" s="661"/>
      <c r="P168" s="661"/>
      <c r="Q168" s="661"/>
      <c r="R168" s="661"/>
      <c r="S168" s="661"/>
      <c r="T168" s="661"/>
      <c r="U168" s="661"/>
      <c r="V168" s="661"/>
      <c r="W168" s="661"/>
      <c r="X168" s="661"/>
      <c r="Y168" s="661"/>
      <c r="Z168" s="661"/>
      <c r="AA168" s="661"/>
      <c r="AB168" s="661"/>
      <c r="AC168" s="661"/>
      <c r="AD168" s="661"/>
      <c r="AE168" s="661"/>
      <c r="AF168" s="661"/>
      <c r="AG168" s="661"/>
      <c r="AH168" s="661"/>
      <c r="AI168" s="661"/>
      <c r="AJ168" s="662"/>
      <c r="AK168" s="386" t="str">
        <f>IF(H6="", "", IF(OR(AK99="○",AM98=TRUE), "○", "×"))</f>
        <v>×</v>
      </c>
      <c r="AL168" s="162"/>
    </row>
    <row r="169" spans="1:38" ht="15" customHeight="1">
      <c r="A169" s="162"/>
      <c r="B169" s="387" t="s">
        <v>218</v>
      </c>
      <c r="C169" s="652" t="s">
        <v>219</v>
      </c>
      <c r="D169" s="652"/>
      <c r="E169" s="652"/>
      <c r="F169" s="652"/>
      <c r="G169" s="652"/>
      <c r="H169" s="652"/>
      <c r="I169" s="652"/>
      <c r="J169" s="653" t="s">
        <v>220</v>
      </c>
      <c r="K169" s="653"/>
      <c r="L169" s="653"/>
      <c r="M169" s="653"/>
      <c r="N169" s="653"/>
      <c r="O169" s="653"/>
      <c r="P169" s="653"/>
      <c r="Q169" s="653"/>
      <c r="R169" s="653"/>
      <c r="S169" s="653"/>
      <c r="T169" s="653"/>
      <c r="U169" s="653"/>
      <c r="V169" s="653"/>
      <c r="W169" s="653"/>
      <c r="X169" s="653"/>
      <c r="Y169" s="653"/>
      <c r="Z169" s="653"/>
      <c r="AA169" s="653"/>
      <c r="AB169" s="653"/>
      <c r="AC169" s="653"/>
      <c r="AD169" s="653"/>
      <c r="AE169" s="653"/>
      <c r="AF169" s="653"/>
      <c r="AG169" s="653"/>
      <c r="AH169" s="653"/>
      <c r="AI169" s="653"/>
      <c r="AJ169" s="654"/>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44140625" style="129" customWidth="1"/>
    <col min="14" max="14" width="30.21875" style="129"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3"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3" customWidth="1"/>
    <col min="28" max="30" width="15.109375" style="492" hidden="1" customWidth="1"/>
    <col min="31" max="31" width="10.77734375" style="492" hidden="1" customWidth="1"/>
    <col min="32" max="32" width="12.77734375" style="494" hidden="1" customWidth="1"/>
    <col min="33" max="33" width="15.77734375" style="492" hidden="1" customWidth="1"/>
    <col min="34" max="34" width="31.109375" style="495" hidden="1" customWidth="1"/>
    <col min="35" max="35" width="10.77734375" style="129" customWidth="1"/>
    <col min="36" max="37" width="24.777343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892" t="s">
        <v>48</v>
      </c>
      <c r="X1" s="906"/>
      <c r="Y1" s="892" t="str">
        <f>IF(基本情報入力シート!G18="","",基本情報入力シート!G18)</f>
        <v>東京都</v>
      </c>
      <c r="Z1" s="893"/>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20" t="s">
        <v>11</v>
      </c>
      <c r="B3" s="920"/>
      <c r="C3" s="920"/>
      <c r="D3" s="920"/>
      <c r="E3" s="921"/>
      <c r="F3" s="922" t="str">
        <f>IF(基本情報入力シート!M23="","",基本情報入力シート!M23)</f>
        <v>○○ケアサービス</v>
      </c>
      <c r="G3" s="923"/>
      <c r="H3" s="923"/>
      <c r="I3" s="923"/>
      <c r="J3" s="923"/>
      <c r="K3" s="923"/>
      <c r="L3" s="923"/>
      <c r="M3" s="924"/>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25" t="s">
        <v>223</v>
      </c>
      <c r="C5" s="925"/>
      <c r="D5" s="926"/>
      <c r="E5" s="926"/>
      <c r="F5" s="926"/>
      <c r="G5" s="926"/>
      <c r="H5" s="926"/>
      <c r="I5" s="926"/>
      <c r="J5" s="926"/>
      <c r="K5" s="926"/>
      <c r="L5" s="926"/>
      <c r="M5" s="926"/>
      <c r="N5" s="397">
        <f>IFERROR(SUM(P:P)+SUM(W:W),"")</f>
        <v>151679358</v>
      </c>
      <c r="O5" s="398" t="s">
        <v>58</v>
      </c>
      <c r="P5" s="399"/>
      <c r="Q5" s="400"/>
      <c r="R5" s="894" t="s">
        <v>224</v>
      </c>
      <c r="S5" s="894"/>
      <c r="T5" s="904" t="s">
        <v>225</v>
      </c>
      <c r="U5" s="744"/>
      <c r="V5" s="744"/>
      <c r="W5" s="744"/>
      <c r="X5" s="905"/>
      <c r="Y5" s="401">
        <f>SUM(S14:T113)</f>
        <v>2</v>
      </c>
      <c r="Z5" s="869" t="str">
        <f>IF(Y6=0, "", IF(Y5&gt;=Y6,"○","×"))</f>
        <v>○</v>
      </c>
      <c r="AA5" s="396"/>
      <c r="AB5" s="496"/>
      <c r="AC5" s="496"/>
      <c r="AD5" s="496"/>
      <c r="AE5" s="493"/>
      <c r="AF5" s="493"/>
      <c r="AG5" s="493"/>
      <c r="AH5" s="493"/>
      <c r="AI5" s="391"/>
      <c r="AJ5" s="391"/>
      <c r="AK5" s="391"/>
    </row>
    <row r="6" spans="1:38" ht="30.6" customHeight="1" thickBot="1">
      <c r="A6" s="162"/>
      <c r="B6" s="907"/>
      <c r="C6" s="908"/>
      <c r="D6" s="909" t="s">
        <v>2176</v>
      </c>
      <c r="E6" s="909"/>
      <c r="F6" s="909"/>
      <c r="G6" s="909"/>
      <c r="H6" s="909"/>
      <c r="I6" s="909"/>
      <c r="J6" s="909"/>
      <c r="K6" s="909"/>
      <c r="L6" s="909"/>
      <c r="M6" s="909"/>
      <c r="N6" s="397">
        <f>SUM(Q:Q, X:X)</f>
        <v>53580524</v>
      </c>
      <c r="O6" s="398" t="s">
        <v>58</v>
      </c>
      <c r="P6" s="399"/>
      <c r="Q6" s="399"/>
      <c r="R6" s="894"/>
      <c r="S6" s="894"/>
      <c r="T6" s="904" t="s">
        <v>226</v>
      </c>
      <c r="U6" s="744"/>
      <c r="V6" s="744"/>
      <c r="W6" s="744"/>
      <c r="X6" s="905"/>
      <c r="Y6" s="402">
        <f>SUM(AF:AF)</f>
        <v>2</v>
      </c>
      <c r="Z6" s="870"/>
      <c r="AA6" s="396"/>
      <c r="AB6" s="496"/>
      <c r="AC6" s="496"/>
      <c r="AD6" s="496"/>
      <c r="AE6" s="493"/>
      <c r="AF6" s="493"/>
      <c r="AG6" s="493"/>
      <c r="AH6" s="493"/>
      <c r="AI6" s="391"/>
      <c r="AJ6" s="391"/>
      <c r="AK6" s="391"/>
    </row>
    <row r="7" spans="1:38" ht="33" customHeight="1">
      <c r="A7" s="162"/>
      <c r="B7" s="910" t="s">
        <v>227</v>
      </c>
      <c r="C7" s="910"/>
      <c r="D7" s="910"/>
      <c r="E7" s="910"/>
      <c r="F7" s="910"/>
      <c r="G7" s="910"/>
      <c r="H7" s="910"/>
      <c r="I7" s="910"/>
      <c r="J7" s="910"/>
      <c r="K7" s="910"/>
      <c r="L7" s="910"/>
      <c r="M7" s="910"/>
      <c r="N7" s="910"/>
      <c r="O7" s="910"/>
      <c r="P7" s="910"/>
      <c r="Q7" s="403"/>
      <c r="R7" s="894" t="s">
        <v>228</v>
      </c>
      <c r="S7" s="894"/>
      <c r="T7" s="904" t="s">
        <v>225</v>
      </c>
      <c r="U7" s="744"/>
      <c r="V7" s="744"/>
      <c r="W7" s="744"/>
      <c r="X7" s="905"/>
      <c r="Y7" s="404">
        <f>SUM(Z14:Z113)</f>
        <v>2</v>
      </c>
      <c r="Z7" s="869" t="str">
        <f>IF(Y8=0, "", IF(Y7&gt;=Y8,"○","×"))</f>
        <v>○</v>
      </c>
      <c r="AA7" s="396"/>
      <c r="AB7" s="496"/>
      <c r="AC7" s="496"/>
      <c r="AD7" s="496"/>
      <c r="AE7" s="493"/>
      <c r="AF7" s="493"/>
      <c r="AG7" s="493"/>
      <c r="AH7" s="493"/>
      <c r="AI7" s="391"/>
      <c r="AJ7" s="391"/>
      <c r="AK7" s="391"/>
    </row>
    <row r="8" spans="1:38" ht="25.5" customHeight="1" thickBot="1">
      <c r="A8" s="162"/>
      <c r="B8" s="910"/>
      <c r="C8" s="910"/>
      <c r="D8" s="910"/>
      <c r="E8" s="910"/>
      <c r="F8" s="910"/>
      <c r="G8" s="910"/>
      <c r="H8" s="910"/>
      <c r="I8" s="910"/>
      <c r="J8" s="910"/>
      <c r="K8" s="910"/>
      <c r="L8" s="910"/>
      <c r="M8" s="910"/>
      <c r="N8" s="910"/>
      <c r="O8" s="910"/>
      <c r="P8" s="910"/>
      <c r="Q8" s="403"/>
      <c r="R8" s="894"/>
      <c r="S8" s="894"/>
      <c r="T8" s="904" t="s">
        <v>229</v>
      </c>
      <c r="U8" s="744"/>
      <c r="V8" s="744"/>
      <c r="W8" s="744"/>
      <c r="X8" s="905"/>
      <c r="Y8" s="402">
        <f>SUM(AG:AG)</f>
        <v>2</v>
      </c>
      <c r="Z8" s="870"/>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1"/>
      <c r="B10" s="874" t="s">
        <v>230</v>
      </c>
      <c r="C10" s="875"/>
      <c r="D10" s="875"/>
      <c r="E10" s="875"/>
      <c r="F10" s="875"/>
      <c r="G10" s="875"/>
      <c r="H10" s="875"/>
      <c r="I10" s="876"/>
      <c r="J10" s="883" t="s">
        <v>231</v>
      </c>
      <c r="K10" s="886" t="s">
        <v>232</v>
      </c>
      <c r="L10" s="887"/>
      <c r="M10" s="936" t="s">
        <v>233</v>
      </c>
      <c r="N10" s="939" t="s">
        <v>41</v>
      </c>
      <c r="O10" s="895" t="s">
        <v>234</v>
      </c>
      <c r="P10" s="896"/>
      <c r="Q10" s="896"/>
      <c r="R10" s="896"/>
      <c r="S10" s="896"/>
      <c r="T10" s="896"/>
      <c r="U10" s="896"/>
      <c r="V10" s="896"/>
      <c r="W10" s="896"/>
      <c r="X10" s="896"/>
      <c r="Y10" s="896"/>
      <c r="Z10" s="896"/>
      <c r="AA10" s="896"/>
      <c r="AB10" s="944" t="s">
        <v>235</v>
      </c>
      <c r="AC10" s="944" t="s">
        <v>236</v>
      </c>
      <c r="AD10" s="944" t="s">
        <v>237</v>
      </c>
      <c r="AE10" s="949" t="s">
        <v>238</v>
      </c>
      <c r="AF10" s="943" t="s">
        <v>239</v>
      </c>
      <c r="AG10" s="944"/>
      <c r="AH10" s="958" t="s">
        <v>240</v>
      </c>
      <c r="AI10" s="408"/>
      <c r="AJ10" s="409"/>
      <c r="AK10" s="391"/>
    </row>
    <row r="11" spans="1:38" ht="21.6" customHeight="1">
      <c r="A11" s="872"/>
      <c r="B11" s="877"/>
      <c r="C11" s="878"/>
      <c r="D11" s="878"/>
      <c r="E11" s="878"/>
      <c r="F11" s="878"/>
      <c r="G11" s="878"/>
      <c r="H11" s="878"/>
      <c r="I11" s="879"/>
      <c r="J11" s="884"/>
      <c r="K11" s="888"/>
      <c r="L11" s="889"/>
      <c r="M11" s="937"/>
      <c r="N11" s="940"/>
      <c r="O11" s="897" t="s">
        <v>241</v>
      </c>
      <c r="P11" s="898"/>
      <c r="Q11" s="898"/>
      <c r="R11" s="898"/>
      <c r="S11" s="898"/>
      <c r="T11" s="898"/>
      <c r="U11" s="899"/>
      <c r="V11" s="902" t="s">
        <v>228</v>
      </c>
      <c r="W11" s="903"/>
      <c r="X11" s="903"/>
      <c r="Y11" s="903"/>
      <c r="Z11" s="903"/>
      <c r="AA11" s="903"/>
      <c r="AB11" s="946"/>
      <c r="AC11" s="946"/>
      <c r="AD11" s="946"/>
      <c r="AE11" s="950"/>
      <c r="AF11" s="945"/>
      <c r="AG11" s="946"/>
      <c r="AH11" s="958"/>
      <c r="AI11" s="408"/>
      <c r="AJ11" s="391"/>
      <c r="AK11" s="391"/>
    </row>
    <row r="12" spans="1:38" ht="36.75" customHeight="1">
      <c r="A12" s="872"/>
      <c r="B12" s="877"/>
      <c r="C12" s="878"/>
      <c r="D12" s="878"/>
      <c r="E12" s="878"/>
      <c r="F12" s="878"/>
      <c r="G12" s="878"/>
      <c r="H12" s="878"/>
      <c r="I12" s="879"/>
      <c r="J12" s="884"/>
      <c r="K12" s="890"/>
      <c r="L12" s="891"/>
      <c r="M12" s="937"/>
      <c r="N12" s="940"/>
      <c r="O12" s="911" t="s">
        <v>242</v>
      </c>
      <c r="P12" s="913" t="s">
        <v>243</v>
      </c>
      <c r="Q12" s="957" t="s">
        <v>244</v>
      </c>
      <c r="R12" s="957" t="s">
        <v>245</v>
      </c>
      <c r="S12" s="914" t="s">
        <v>246</v>
      </c>
      <c r="T12" s="915"/>
      <c r="U12" s="900" t="s">
        <v>247</v>
      </c>
      <c r="V12" s="911" t="s">
        <v>248</v>
      </c>
      <c r="W12" s="957" t="s">
        <v>243</v>
      </c>
      <c r="X12" s="957" t="s">
        <v>244</v>
      </c>
      <c r="Y12" s="957" t="s">
        <v>245</v>
      </c>
      <c r="Z12" s="410" t="s">
        <v>246</v>
      </c>
      <c r="AA12" s="900" t="s">
        <v>247</v>
      </c>
      <c r="AB12" s="946"/>
      <c r="AC12" s="946"/>
      <c r="AD12" s="946"/>
      <c r="AE12" s="950"/>
      <c r="AF12" s="947"/>
      <c r="AG12" s="948"/>
      <c r="AH12" s="958"/>
      <c r="AI12" s="408"/>
      <c r="AJ12" s="391"/>
      <c r="AK12" s="391"/>
    </row>
    <row r="13" spans="1:38" ht="72" customHeight="1" thickBot="1">
      <c r="A13" s="873"/>
      <c r="B13" s="880"/>
      <c r="C13" s="881"/>
      <c r="D13" s="881"/>
      <c r="E13" s="881"/>
      <c r="F13" s="881"/>
      <c r="G13" s="881"/>
      <c r="H13" s="881"/>
      <c r="I13" s="882"/>
      <c r="J13" s="885"/>
      <c r="K13" s="411" t="s">
        <v>43</v>
      </c>
      <c r="L13" s="411" t="s">
        <v>44</v>
      </c>
      <c r="M13" s="938"/>
      <c r="N13" s="941"/>
      <c r="O13" s="912"/>
      <c r="P13" s="877"/>
      <c r="Q13" s="884"/>
      <c r="R13" s="884"/>
      <c r="S13" s="959" t="s">
        <v>2175</v>
      </c>
      <c r="T13" s="960"/>
      <c r="U13" s="901"/>
      <c r="V13" s="956"/>
      <c r="W13" s="884"/>
      <c r="X13" s="884"/>
      <c r="Y13" s="884"/>
      <c r="Z13" s="412" t="s">
        <v>249</v>
      </c>
      <c r="AA13" s="901"/>
      <c r="AB13" s="948"/>
      <c r="AC13" s="948"/>
      <c r="AD13" s="948"/>
      <c r="AE13" s="951"/>
      <c r="AF13" s="499" t="s">
        <v>250</v>
      </c>
      <c r="AG13" s="500" t="s">
        <v>228</v>
      </c>
      <c r="AH13" s="958"/>
      <c r="AI13" s="408"/>
      <c r="AJ13" s="391"/>
      <c r="AK13" s="391"/>
    </row>
    <row r="14" spans="1:38" s="419" customFormat="1" ht="40.200000000000003" customHeight="1">
      <c r="A14" s="413" t="s">
        <v>251</v>
      </c>
      <c r="B14" s="953" t="str">
        <f>IF(基本情報入力シート!C45="","",基本情報入力シート!C45)</f>
        <v>1111111111</v>
      </c>
      <c r="C14" s="954"/>
      <c r="D14" s="954"/>
      <c r="E14" s="954"/>
      <c r="F14" s="954"/>
      <c r="G14" s="954"/>
      <c r="H14" s="954"/>
      <c r="I14" s="955"/>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52">
        <v>1</v>
      </c>
      <c r="T14" s="952"/>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942"/>
      <c r="AL14" s="942"/>
    </row>
    <row r="15" spans="1:38" ht="40.200000000000003" customHeight="1">
      <c r="A15" s="420">
        <v>2</v>
      </c>
      <c r="B15" s="917" t="str">
        <f>IF(基本情報入力シート!C46="","",基本情報入力シート!C46)</f>
        <v>1111111112</v>
      </c>
      <c r="C15" s="918"/>
      <c r="D15" s="918"/>
      <c r="E15" s="918"/>
      <c r="F15" s="918"/>
      <c r="G15" s="918"/>
      <c r="H15" s="918"/>
      <c r="I15" s="91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916">
        <v>1</v>
      </c>
      <c r="T15" s="916"/>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942"/>
      <c r="AL15" s="942"/>
    </row>
    <row r="16" spans="1:38" ht="40.200000000000003" customHeight="1">
      <c r="A16" s="420">
        <v>3</v>
      </c>
      <c r="B16" s="917" t="str">
        <f>IF(基本情報入力シート!C47="","",基本情報入力シート!C47)</f>
        <v>1111111113</v>
      </c>
      <c r="C16" s="918"/>
      <c r="D16" s="918"/>
      <c r="E16" s="918"/>
      <c r="F16" s="918"/>
      <c r="G16" s="918"/>
      <c r="H16" s="918"/>
      <c r="I16" s="91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916"/>
      <c r="T16" s="916"/>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942"/>
      <c r="AL16" s="942"/>
    </row>
    <row r="17" spans="1:43" ht="40.200000000000003" customHeight="1">
      <c r="A17" s="420">
        <v>4</v>
      </c>
      <c r="B17" s="917" t="str">
        <f>IF(基本情報入力シート!C48="","",基本情報入力シート!C48)</f>
        <v>1111111114</v>
      </c>
      <c r="C17" s="918"/>
      <c r="D17" s="918"/>
      <c r="E17" s="918"/>
      <c r="F17" s="918"/>
      <c r="G17" s="918"/>
      <c r="H17" s="918"/>
      <c r="I17" s="91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916"/>
      <c r="T17" s="916"/>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942"/>
      <c r="AL17" s="942"/>
    </row>
    <row r="18" spans="1:43" ht="40.200000000000003" customHeight="1">
      <c r="A18" s="420">
        <v>5</v>
      </c>
      <c r="B18" s="917" t="str">
        <f>IF(基本情報入力シート!C49="","",基本情報入力シート!C49)</f>
        <v>1111111115</v>
      </c>
      <c r="C18" s="918"/>
      <c r="D18" s="918"/>
      <c r="E18" s="918"/>
      <c r="F18" s="918"/>
      <c r="G18" s="918"/>
      <c r="H18" s="918"/>
      <c r="I18" s="91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916"/>
      <c r="T18" s="916"/>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942"/>
      <c r="AL18" s="942"/>
    </row>
    <row r="19" spans="1:43" ht="40.200000000000003" customHeight="1">
      <c r="A19" s="420">
        <v>6</v>
      </c>
      <c r="B19" s="917" t="str">
        <f>IF(基本情報入力シート!C50="","",基本情報入力シート!C50)</f>
        <v>1111111116</v>
      </c>
      <c r="C19" s="918"/>
      <c r="D19" s="918"/>
      <c r="E19" s="918"/>
      <c r="F19" s="918"/>
      <c r="G19" s="918"/>
      <c r="H19" s="918"/>
      <c r="I19" s="91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916"/>
      <c r="T19" s="916"/>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942"/>
      <c r="AL19" s="942"/>
    </row>
    <row r="20" spans="1:43" ht="40.200000000000003" customHeight="1">
      <c r="A20" s="420">
        <v>7</v>
      </c>
      <c r="B20" s="917" t="str">
        <f>IF(基本情報入力シート!C51="","",基本情報入力シート!C51)</f>
        <v/>
      </c>
      <c r="C20" s="918"/>
      <c r="D20" s="918"/>
      <c r="E20" s="918"/>
      <c r="F20" s="918"/>
      <c r="G20" s="918"/>
      <c r="H20" s="918"/>
      <c r="I20" s="91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6"/>
      <c r="T20" s="916"/>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2"/>
      <c r="AL20" s="942"/>
    </row>
    <row r="21" spans="1:43" ht="40.200000000000003" customHeight="1">
      <c r="A21" s="420">
        <v>8</v>
      </c>
      <c r="B21" s="917" t="str">
        <f>IF(基本情報入力シート!C52="","",基本情報入力シート!C52)</f>
        <v/>
      </c>
      <c r="C21" s="918"/>
      <c r="D21" s="918"/>
      <c r="E21" s="918"/>
      <c r="F21" s="918"/>
      <c r="G21" s="918"/>
      <c r="H21" s="918"/>
      <c r="I21" s="91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6"/>
      <c r="T21" s="916"/>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2"/>
      <c r="AL21" s="942"/>
    </row>
    <row r="22" spans="1:43" ht="40.200000000000003" customHeight="1">
      <c r="A22" s="420">
        <v>9</v>
      </c>
      <c r="B22" s="917" t="str">
        <f>IF(基本情報入力シート!C53="","",基本情報入力シート!C53)</f>
        <v/>
      </c>
      <c r="C22" s="918"/>
      <c r="D22" s="918"/>
      <c r="E22" s="918"/>
      <c r="F22" s="918"/>
      <c r="G22" s="918"/>
      <c r="H22" s="918"/>
      <c r="I22" s="91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6"/>
      <c r="T22" s="916"/>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200000000000003" customHeight="1">
      <c r="A23" s="420">
        <v>10</v>
      </c>
      <c r="B23" s="917" t="str">
        <f>IF(基本情報入力シート!C54="","",基本情報入力シート!C54)</f>
        <v/>
      </c>
      <c r="C23" s="918"/>
      <c r="D23" s="918"/>
      <c r="E23" s="918"/>
      <c r="F23" s="918"/>
      <c r="G23" s="918"/>
      <c r="H23" s="918"/>
      <c r="I23" s="91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6"/>
      <c r="T23" s="916"/>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200000000000003" customHeight="1">
      <c r="A24" s="420">
        <v>11</v>
      </c>
      <c r="B24" s="917" t="str">
        <f>IF(基本情報入力シート!C55="","",基本情報入力シート!C55)</f>
        <v/>
      </c>
      <c r="C24" s="918"/>
      <c r="D24" s="918"/>
      <c r="E24" s="918"/>
      <c r="F24" s="918"/>
      <c r="G24" s="918"/>
      <c r="H24" s="918"/>
      <c r="I24" s="91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6"/>
      <c r="T24" s="916"/>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200000000000003" customHeight="1">
      <c r="A25" s="420">
        <v>12</v>
      </c>
      <c r="B25" s="917" t="str">
        <f>IF(基本情報入力シート!C56="","",基本情報入力シート!C56)</f>
        <v/>
      </c>
      <c r="C25" s="918"/>
      <c r="D25" s="918"/>
      <c r="E25" s="918"/>
      <c r="F25" s="918"/>
      <c r="G25" s="918"/>
      <c r="H25" s="918"/>
      <c r="I25" s="91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6"/>
      <c r="T25" s="916"/>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200000000000003" customHeight="1">
      <c r="A26" s="420">
        <v>13</v>
      </c>
      <c r="B26" s="917" t="str">
        <f>IF(基本情報入力シート!C57="","",基本情報入力シート!C57)</f>
        <v/>
      </c>
      <c r="C26" s="918"/>
      <c r="D26" s="918"/>
      <c r="E26" s="918"/>
      <c r="F26" s="918"/>
      <c r="G26" s="918"/>
      <c r="H26" s="918"/>
      <c r="I26" s="91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6"/>
      <c r="T26" s="916"/>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200000000000003" customHeight="1">
      <c r="A27" s="420">
        <v>14</v>
      </c>
      <c r="B27" s="917" t="str">
        <f>IF(基本情報入力シート!C58="","",基本情報入力シート!C58)</f>
        <v/>
      </c>
      <c r="C27" s="918"/>
      <c r="D27" s="918"/>
      <c r="E27" s="918"/>
      <c r="F27" s="918"/>
      <c r="G27" s="918"/>
      <c r="H27" s="918"/>
      <c r="I27" s="91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6"/>
      <c r="T27" s="916"/>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200000000000003" customHeight="1">
      <c r="A28" s="420">
        <v>15</v>
      </c>
      <c r="B28" s="917" t="str">
        <f>IF(基本情報入力シート!C59="","",基本情報入力シート!C59)</f>
        <v/>
      </c>
      <c r="C28" s="918"/>
      <c r="D28" s="918"/>
      <c r="E28" s="918"/>
      <c r="F28" s="918"/>
      <c r="G28" s="918"/>
      <c r="H28" s="918"/>
      <c r="I28" s="91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6"/>
      <c r="T28" s="916"/>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200000000000003" customHeight="1">
      <c r="A29" s="420">
        <v>16</v>
      </c>
      <c r="B29" s="917" t="str">
        <f>IF(基本情報入力シート!C60="","",基本情報入力シート!C60)</f>
        <v/>
      </c>
      <c r="C29" s="918"/>
      <c r="D29" s="918"/>
      <c r="E29" s="918"/>
      <c r="F29" s="918"/>
      <c r="G29" s="918"/>
      <c r="H29" s="918"/>
      <c r="I29" s="91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6"/>
      <c r="T29" s="916"/>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200000000000003" customHeight="1">
      <c r="A30" s="420">
        <v>17</v>
      </c>
      <c r="B30" s="917" t="str">
        <f>IF(基本情報入力シート!C61="","",基本情報入力シート!C61)</f>
        <v/>
      </c>
      <c r="C30" s="918"/>
      <c r="D30" s="918"/>
      <c r="E30" s="918"/>
      <c r="F30" s="918"/>
      <c r="G30" s="918"/>
      <c r="H30" s="918"/>
      <c r="I30" s="91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6"/>
      <c r="T30" s="916"/>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200000000000003" customHeight="1">
      <c r="A31" s="420">
        <v>18</v>
      </c>
      <c r="B31" s="917" t="str">
        <f>IF(基本情報入力シート!C62="","",基本情報入力シート!C62)</f>
        <v/>
      </c>
      <c r="C31" s="918"/>
      <c r="D31" s="918"/>
      <c r="E31" s="918"/>
      <c r="F31" s="918"/>
      <c r="G31" s="918"/>
      <c r="H31" s="918"/>
      <c r="I31" s="91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6"/>
      <c r="T31" s="916"/>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200000000000003" customHeight="1">
      <c r="A32" s="420">
        <v>19</v>
      </c>
      <c r="B32" s="917" t="str">
        <f>IF(基本情報入力シート!C63="","",基本情報入力シート!C63)</f>
        <v/>
      </c>
      <c r="C32" s="918"/>
      <c r="D32" s="918"/>
      <c r="E32" s="918"/>
      <c r="F32" s="918"/>
      <c r="G32" s="918"/>
      <c r="H32" s="918"/>
      <c r="I32" s="91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6"/>
      <c r="T32" s="916"/>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200000000000003" customHeight="1">
      <c r="A33" s="420">
        <v>20</v>
      </c>
      <c r="B33" s="917" t="str">
        <f>IF(基本情報入力シート!C64="","",基本情報入力シート!C64)</f>
        <v/>
      </c>
      <c r="C33" s="918"/>
      <c r="D33" s="918"/>
      <c r="E33" s="918"/>
      <c r="F33" s="918"/>
      <c r="G33" s="918"/>
      <c r="H33" s="918"/>
      <c r="I33" s="91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6"/>
      <c r="T33" s="916"/>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200000000000003" customHeight="1">
      <c r="A34" s="420">
        <v>21</v>
      </c>
      <c r="B34" s="917" t="str">
        <f>IF(基本情報入力シート!C65="","",基本情報入力シート!C65)</f>
        <v/>
      </c>
      <c r="C34" s="918"/>
      <c r="D34" s="918"/>
      <c r="E34" s="918"/>
      <c r="F34" s="918"/>
      <c r="G34" s="918"/>
      <c r="H34" s="918"/>
      <c r="I34" s="91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6"/>
      <c r="T34" s="916"/>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200000000000003" customHeight="1">
      <c r="A35" s="425">
        <v>22</v>
      </c>
      <c r="B35" s="933" t="str">
        <f>IF(基本情報入力シート!C66="","",基本情報入力シート!C66)</f>
        <v/>
      </c>
      <c r="C35" s="934"/>
      <c r="D35" s="934"/>
      <c r="E35" s="934"/>
      <c r="F35" s="934"/>
      <c r="G35" s="934"/>
      <c r="H35" s="934"/>
      <c r="I35" s="935"/>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6"/>
      <c r="T35" s="916"/>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200000000000003" customHeight="1">
      <c r="A36" s="420">
        <v>23</v>
      </c>
      <c r="B36" s="917" t="str">
        <f>IF(基本情報入力シート!C67="","",基本情報入力シート!C67)</f>
        <v/>
      </c>
      <c r="C36" s="918"/>
      <c r="D36" s="918"/>
      <c r="E36" s="918"/>
      <c r="F36" s="918"/>
      <c r="G36" s="918"/>
      <c r="H36" s="918"/>
      <c r="I36" s="91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6"/>
      <c r="T36" s="916"/>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200000000000003" customHeight="1">
      <c r="A37" s="420">
        <v>24</v>
      </c>
      <c r="B37" s="917" t="str">
        <f>IF(基本情報入力シート!C68="","",基本情報入力シート!C68)</f>
        <v/>
      </c>
      <c r="C37" s="918"/>
      <c r="D37" s="918"/>
      <c r="E37" s="918"/>
      <c r="F37" s="918"/>
      <c r="G37" s="918"/>
      <c r="H37" s="918"/>
      <c r="I37" s="91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6"/>
      <c r="T37" s="916"/>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200000000000003" customHeight="1">
      <c r="A38" s="420">
        <v>25</v>
      </c>
      <c r="B38" s="917" t="str">
        <f>IF(基本情報入力シート!C69="","",基本情報入力シート!C69)</f>
        <v/>
      </c>
      <c r="C38" s="918"/>
      <c r="D38" s="918"/>
      <c r="E38" s="918"/>
      <c r="F38" s="918"/>
      <c r="G38" s="918"/>
      <c r="H38" s="918"/>
      <c r="I38" s="91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6"/>
      <c r="T38" s="916"/>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200000000000003" customHeight="1">
      <c r="A39" s="420">
        <v>26</v>
      </c>
      <c r="B39" s="917" t="str">
        <f>IF(基本情報入力シート!C70="","",基本情報入力シート!C70)</f>
        <v/>
      </c>
      <c r="C39" s="918"/>
      <c r="D39" s="918"/>
      <c r="E39" s="918"/>
      <c r="F39" s="918"/>
      <c r="G39" s="918"/>
      <c r="H39" s="918"/>
      <c r="I39" s="91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6"/>
      <c r="T39" s="916"/>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200000000000003" customHeight="1">
      <c r="A40" s="420">
        <v>27</v>
      </c>
      <c r="B40" s="917" t="str">
        <f>IF(基本情報入力シート!C71="","",基本情報入力シート!C71)</f>
        <v/>
      </c>
      <c r="C40" s="918"/>
      <c r="D40" s="918"/>
      <c r="E40" s="918"/>
      <c r="F40" s="918"/>
      <c r="G40" s="918"/>
      <c r="H40" s="918"/>
      <c r="I40" s="91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6"/>
      <c r="T40" s="916"/>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200000000000003" customHeight="1">
      <c r="A41" s="420">
        <v>28</v>
      </c>
      <c r="B41" s="917" t="str">
        <f>IF(基本情報入力シート!C72="","",基本情報入力シート!C72)</f>
        <v/>
      </c>
      <c r="C41" s="918"/>
      <c r="D41" s="918"/>
      <c r="E41" s="918"/>
      <c r="F41" s="918"/>
      <c r="G41" s="918"/>
      <c r="H41" s="918"/>
      <c r="I41" s="91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6"/>
      <c r="T41" s="916"/>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200000000000003" customHeight="1">
      <c r="A42" s="420">
        <v>29</v>
      </c>
      <c r="B42" s="917" t="str">
        <f>IF(基本情報入力シート!C73="","",基本情報入力シート!C73)</f>
        <v/>
      </c>
      <c r="C42" s="918"/>
      <c r="D42" s="918"/>
      <c r="E42" s="918"/>
      <c r="F42" s="918"/>
      <c r="G42" s="918"/>
      <c r="H42" s="918"/>
      <c r="I42" s="91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6"/>
      <c r="T42" s="916"/>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200000000000003" customHeight="1">
      <c r="A43" s="420">
        <v>30</v>
      </c>
      <c r="B43" s="917" t="str">
        <f>IF(基本情報入力シート!C74="","",基本情報入力シート!C74)</f>
        <v/>
      </c>
      <c r="C43" s="918"/>
      <c r="D43" s="918"/>
      <c r="E43" s="918"/>
      <c r="F43" s="918"/>
      <c r="G43" s="918"/>
      <c r="H43" s="918"/>
      <c r="I43" s="91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6"/>
      <c r="T43" s="916"/>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200000000000003" customHeight="1">
      <c r="A44" s="420">
        <v>31</v>
      </c>
      <c r="B44" s="917" t="str">
        <f>IF(基本情報入力シート!C75="","",基本情報入力シート!C75)</f>
        <v/>
      </c>
      <c r="C44" s="918"/>
      <c r="D44" s="918"/>
      <c r="E44" s="918"/>
      <c r="F44" s="918"/>
      <c r="G44" s="918"/>
      <c r="H44" s="918"/>
      <c r="I44" s="91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6"/>
      <c r="T44" s="916"/>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200000000000003" customHeight="1">
      <c r="A45" s="420">
        <v>32</v>
      </c>
      <c r="B45" s="917" t="str">
        <f>IF(基本情報入力シート!C76="","",基本情報入力シート!C76)</f>
        <v/>
      </c>
      <c r="C45" s="918"/>
      <c r="D45" s="918"/>
      <c r="E45" s="918"/>
      <c r="F45" s="918"/>
      <c r="G45" s="918"/>
      <c r="H45" s="918"/>
      <c r="I45" s="91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6"/>
      <c r="T45" s="916"/>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200000000000003" customHeight="1">
      <c r="A46" s="420">
        <v>33</v>
      </c>
      <c r="B46" s="917" t="str">
        <f>IF(基本情報入力シート!C77="","",基本情報入力シート!C77)</f>
        <v/>
      </c>
      <c r="C46" s="918"/>
      <c r="D46" s="918"/>
      <c r="E46" s="918"/>
      <c r="F46" s="918"/>
      <c r="G46" s="918"/>
      <c r="H46" s="918"/>
      <c r="I46" s="91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6"/>
      <c r="T46" s="916"/>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200000000000003" customHeight="1">
      <c r="A47" s="420">
        <v>34</v>
      </c>
      <c r="B47" s="917" t="str">
        <f>IF(基本情報入力シート!C78="","",基本情報入力シート!C78)</f>
        <v/>
      </c>
      <c r="C47" s="918"/>
      <c r="D47" s="918"/>
      <c r="E47" s="918"/>
      <c r="F47" s="918"/>
      <c r="G47" s="918"/>
      <c r="H47" s="918"/>
      <c r="I47" s="91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6"/>
      <c r="T47" s="916"/>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200000000000003" customHeight="1">
      <c r="A48" s="420">
        <v>35</v>
      </c>
      <c r="B48" s="917" t="str">
        <f>IF(基本情報入力シート!C79="","",基本情報入力シート!C79)</f>
        <v/>
      </c>
      <c r="C48" s="918"/>
      <c r="D48" s="918"/>
      <c r="E48" s="918"/>
      <c r="F48" s="918"/>
      <c r="G48" s="918"/>
      <c r="H48" s="918"/>
      <c r="I48" s="91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6"/>
      <c r="T48" s="916"/>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200000000000003" customHeight="1">
      <c r="A49" s="420">
        <v>36</v>
      </c>
      <c r="B49" s="917" t="str">
        <f>IF(基本情報入力シート!C80="","",基本情報入力シート!C80)</f>
        <v/>
      </c>
      <c r="C49" s="918"/>
      <c r="D49" s="918"/>
      <c r="E49" s="918"/>
      <c r="F49" s="918"/>
      <c r="G49" s="918"/>
      <c r="H49" s="918"/>
      <c r="I49" s="91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6"/>
      <c r="T49" s="916"/>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200000000000003" customHeight="1">
      <c r="A50" s="420">
        <v>37</v>
      </c>
      <c r="B50" s="917" t="str">
        <f>IF(基本情報入力シート!C81="","",基本情報入力シート!C81)</f>
        <v/>
      </c>
      <c r="C50" s="918"/>
      <c r="D50" s="918"/>
      <c r="E50" s="918"/>
      <c r="F50" s="918"/>
      <c r="G50" s="918"/>
      <c r="H50" s="918"/>
      <c r="I50" s="91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6"/>
      <c r="T50" s="916"/>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200000000000003" customHeight="1">
      <c r="A51" s="420">
        <v>38</v>
      </c>
      <c r="B51" s="917" t="str">
        <f>IF(基本情報入力シート!C82="","",基本情報入力シート!C82)</f>
        <v/>
      </c>
      <c r="C51" s="918"/>
      <c r="D51" s="918"/>
      <c r="E51" s="918"/>
      <c r="F51" s="918"/>
      <c r="G51" s="918"/>
      <c r="H51" s="918"/>
      <c r="I51" s="91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6"/>
      <c r="T51" s="916"/>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200000000000003" customHeight="1">
      <c r="A52" s="420">
        <v>39</v>
      </c>
      <c r="B52" s="917" t="str">
        <f>IF(基本情報入力シート!C83="","",基本情報入力シート!C83)</f>
        <v/>
      </c>
      <c r="C52" s="918"/>
      <c r="D52" s="918"/>
      <c r="E52" s="918"/>
      <c r="F52" s="918"/>
      <c r="G52" s="918"/>
      <c r="H52" s="918"/>
      <c r="I52" s="91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6"/>
      <c r="T52" s="916"/>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200000000000003" customHeight="1">
      <c r="A53" s="420">
        <v>40</v>
      </c>
      <c r="B53" s="917" t="str">
        <f>IF(基本情報入力シート!C84="","",基本情報入力シート!C84)</f>
        <v/>
      </c>
      <c r="C53" s="918"/>
      <c r="D53" s="918"/>
      <c r="E53" s="918"/>
      <c r="F53" s="918"/>
      <c r="G53" s="918"/>
      <c r="H53" s="918"/>
      <c r="I53" s="91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6"/>
      <c r="T53" s="916"/>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200000000000003" customHeight="1">
      <c r="A54" s="420">
        <v>41</v>
      </c>
      <c r="B54" s="917" t="str">
        <f>IF(基本情報入力シート!C85="","",基本情報入力シート!C85)</f>
        <v/>
      </c>
      <c r="C54" s="918"/>
      <c r="D54" s="918"/>
      <c r="E54" s="918"/>
      <c r="F54" s="918"/>
      <c r="G54" s="918"/>
      <c r="H54" s="918"/>
      <c r="I54" s="91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6"/>
      <c r="T54" s="916"/>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200000000000003" customHeight="1">
      <c r="A55" s="420">
        <v>42</v>
      </c>
      <c r="B55" s="917" t="str">
        <f>IF(基本情報入力シート!C86="","",基本情報入力シート!C86)</f>
        <v/>
      </c>
      <c r="C55" s="918"/>
      <c r="D55" s="918"/>
      <c r="E55" s="918"/>
      <c r="F55" s="918"/>
      <c r="G55" s="918"/>
      <c r="H55" s="918"/>
      <c r="I55" s="91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6"/>
      <c r="T55" s="916"/>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200000000000003" customHeight="1">
      <c r="A56" s="420">
        <v>43</v>
      </c>
      <c r="B56" s="917" t="str">
        <f>IF(基本情報入力シート!C87="","",基本情報入力シート!C87)</f>
        <v/>
      </c>
      <c r="C56" s="918"/>
      <c r="D56" s="918"/>
      <c r="E56" s="918"/>
      <c r="F56" s="918"/>
      <c r="G56" s="918"/>
      <c r="H56" s="918"/>
      <c r="I56" s="91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6"/>
      <c r="T56" s="916"/>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200000000000003" customHeight="1">
      <c r="A57" s="420">
        <v>44</v>
      </c>
      <c r="B57" s="917" t="str">
        <f>IF(基本情報入力シート!C88="","",基本情報入力シート!C88)</f>
        <v/>
      </c>
      <c r="C57" s="918"/>
      <c r="D57" s="918"/>
      <c r="E57" s="918"/>
      <c r="F57" s="918"/>
      <c r="G57" s="918"/>
      <c r="H57" s="918"/>
      <c r="I57" s="91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6"/>
      <c r="T57" s="916"/>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200000000000003" customHeight="1">
      <c r="A58" s="420">
        <v>45</v>
      </c>
      <c r="B58" s="917" t="str">
        <f>IF(基本情報入力シート!C89="","",基本情報入力シート!C89)</f>
        <v/>
      </c>
      <c r="C58" s="918"/>
      <c r="D58" s="918"/>
      <c r="E58" s="918"/>
      <c r="F58" s="918"/>
      <c r="G58" s="918"/>
      <c r="H58" s="918"/>
      <c r="I58" s="91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6"/>
      <c r="T58" s="916"/>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200000000000003" customHeight="1">
      <c r="A59" s="420">
        <v>46</v>
      </c>
      <c r="B59" s="917" t="str">
        <f>IF(基本情報入力シート!C90="","",基本情報入力シート!C90)</f>
        <v/>
      </c>
      <c r="C59" s="918"/>
      <c r="D59" s="918"/>
      <c r="E59" s="918"/>
      <c r="F59" s="918"/>
      <c r="G59" s="918"/>
      <c r="H59" s="918"/>
      <c r="I59" s="91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6"/>
      <c r="T59" s="916"/>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200000000000003" customHeight="1">
      <c r="A60" s="420">
        <v>47</v>
      </c>
      <c r="B60" s="917" t="str">
        <f>IF(基本情報入力シート!C91="","",基本情報入力シート!C91)</f>
        <v/>
      </c>
      <c r="C60" s="918"/>
      <c r="D60" s="918"/>
      <c r="E60" s="918"/>
      <c r="F60" s="918"/>
      <c r="G60" s="918"/>
      <c r="H60" s="918"/>
      <c r="I60" s="91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6"/>
      <c r="T60" s="916"/>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200000000000003" customHeight="1">
      <c r="A61" s="420">
        <v>48</v>
      </c>
      <c r="B61" s="917" t="str">
        <f>IF(基本情報入力シート!C92="","",基本情報入力シート!C92)</f>
        <v/>
      </c>
      <c r="C61" s="918"/>
      <c r="D61" s="918"/>
      <c r="E61" s="918"/>
      <c r="F61" s="918"/>
      <c r="G61" s="918"/>
      <c r="H61" s="918"/>
      <c r="I61" s="91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6"/>
      <c r="T61" s="916"/>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200000000000003" customHeight="1">
      <c r="A62" s="420">
        <v>49</v>
      </c>
      <c r="B62" s="917" t="str">
        <f>IF(基本情報入力シート!C93="","",基本情報入力シート!C93)</f>
        <v/>
      </c>
      <c r="C62" s="918"/>
      <c r="D62" s="918"/>
      <c r="E62" s="918"/>
      <c r="F62" s="918"/>
      <c r="G62" s="918"/>
      <c r="H62" s="918"/>
      <c r="I62" s="91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6"/>
      <c r="T62" s="916"/>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200000000000003" customHeight="1">
      <c r="A63" s="420">
        <v>50</v>
      </c>
      <c r="B63" s="917" t="str">
        <f>IF(基本情報入力シート!C94="","",基本情報入力シート!C94)</f>
        <v/>
      </c>
      <c r="C63" s="918"/>
      <c r="D63" s="918"/>
      <c r="E63" s="918"/>
      <c r="F63" s="918"/>
      <c r="G63" s="918"/>
      <c r="H63" s="918"/>
      <c r="I63" s="91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6"/>
      <c r="T63" s="916"/>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200000000000003" customHeight="1">
      <c r="A64" s="420">
        <v>51</v>
      </c>
      <c r="B64" s="917" t="str">
        <f>IF(基本情報入力シート!C95="","",基本情報入力シート!C95)</f>
        <v/>
      </c>
      <c r="C64" s="918"/>
      <c r="D64" s="918"/>
      <c r="E64" s="918"/>
      <c r="F64" s="918"/>
      <c r="G64" s="918"/>
      <c r="H64" s="918"/>
      <c r="I64" s="91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6"/>
      <c r="T64" s="916"/>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200000000000003" customHeight="1">
      <c r="A65" s="420">
        <v>52</v>
      </c>
      <c r="B65" s="917" t="str">
        <f>IF(基本情報入力シート!C96="","",基本情報入力シート!C96)</f>
        <v/>
      </c>
      <c r="C65" s="918"/>
      <c r="D65" s="918"/>
      <c r="E65" s="918"/>
      <c r="F65" s="918"/>
      <c r="G65" s="918"/>
      <c r="H65" s="918"/>
      <c r="I65" s="91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6"/>
      <c r="T65" s="916"/>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200000000000003" customHeight="1">
      <c r="A66" s="420">
        <v>53</v>
      </c>
      <c r="B66" s="917" t="str">
        <f>IF(基本情報入力シート!C97="","",基本情報入力シート!C97)</f>
        <v/>
      </c>
      <c r="C66" s="918"/>
      <c r="D66" s="918"/>
      <c r="E66" s="918"/>
      <c r="F66" s="918"/>
      <c r="G66" s="918"/>
      <c r="H66" s="918"/>
      <c r="I66" s="91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6"/>
      <c r="T66" s="916"/>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200000000000003" customHeight="1">
      <c r="A67" s="420">
        <v>54</v>
      </c>
      <c r="B67" s="917" t="str">
        <f>IF(基本情報入力シート!C98="","",基本情報入力シート!C98)</f>
        <v/>
      </c>
      <c r="C67" s="918"/>
      <c r="D67" s="918"/>
      <c r="E67" s="918"/>
      <c r="F67" s="918"/>
      <c r="G67" s="918"/>
      <c r="H67" s="918"/>
      <c r="I67" s="91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6"/>
      <c r="T67" s="916"/>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200000000000003" customHeight="1">
      <c r="A68" s="420">
        <v>55</v>
      </c>
      <c r="B68" s="917" t="str">
        <f>IF(基本情報入力シート!C99="","",基本情報入力シート!C99)</f>
        <v/>
      </c>
      <c r="C68" s="918"/>
      <c r="D68" s="918"/>
      <c r="E68" s="918"/>
      <c r="F68" s="918"/>
      <c r="G68" s="918"/>
      <c r="H68" s="918"/>
      <c r="I68" s="91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6"/>
      <c r="T68" s="916"/>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200000000000003" customHeight="1">
      <c r="A69" s="420">
        <v>56</v>
      </c>
      <c r="B69" s="917" t="str">
        <f>IF(基本情報入力シート!C100="","",基本情報入力シート!C100)</f>
        <v/>
      </c>
      <c r="C69" s="918"/>
      <c r="D69" s="918"/>
      <c r="E69" s="918"/>
      <c r="F69" s="918"/>
      <c r="G69" s="918"/>
      <c r="H69" s="918"/>
      <c r="I69" s="91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6"/>
      <c r="T69" s="916"/>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200000000000003" customHeight="1">
      <c r="A70" s="420">
        <v>57</v>
      </c>
      <c r="B70" s="917" t="str">
        <f>IF(基本情報入力シート!C101="","",基本情報入力シート!C101)</f>
        <v/>
      </c>
      <c r="C70" s="918"/>
      <c r="D70" s="918"/>
      <c r="E70" s="918"/>
      <c r="F70" s="918"/>
      <c r="G70" s="918"/>
      <c r="H70" s="918"/>
      <c r="I70" s="91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6"/>
      <c r="T70" s="916"/>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200000000000003" customHeight="1">
      <c r="A71" s="420">
        <v>58</v>
      </c>
      <c r="B71" s="917" t="str">
        <f>IF(基本情報入力シート!C102="","",基本情報入力シート!C102)</f>
        <v/>
      </c>
      <c r="C71" s="918"/>
      <c r="D71" s="918"/>
      <c r="E71" s="918"/>
      <c r="F71" s="918"/>
      <c r="G71" s="918"/>
      <c r="H71" s="918"/>
      <c r="I71" s="91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6"/>
      <c r="T71" s="916"/>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200000000000003" customHeight="1">
      <c r="A72" s="420">
        <v>59</v>
      </c>
      <c r="B72" s="917" t="str">
        <f>IF(基本情報入力シート!C103="","",基本情報入力シート!C103)</f>
        <v/>
      </c>
      <c r="C72" s="918"/>
      <c r="D72" s="918"/>
      <c r="E72" s="918"/>
      <c r="F72" s="918"/>
      <c r="G72" s="918"/>
      <c r="H72" s="918"/>
      <c r="I72" s="91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6"/>
      <c r="T72" s="916"/>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200000000000003" customHeight="1">
      <c r="A73" s="420">
        <v>60</v>
      </c>
      <c r="B73" s="917" t="str">
        <f>IF(基本情報入力シート!C104="","",基本情報入力シート!C104)</f>
        <v/>
      </c>
      <c r="C73" s="918"/>
      <c r="D73" s="918"/>
      <c r="E73" s="918"/>
      <c r="F73" s="918"/>
      <c r="G73" s="918"/>
      <c r="H73" s="918"/>
      <c r="I73" s="91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6"/>
      <c r="T73" s="916"/>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200000000000003" customHeight="1">
      <c r="A74" s="420">
        <v>61</v>
      </c>
      <c r="B74" s="917" t="str">
        <f>IF(基本情報入力シート!C105="","",基本情報入力シート!C105)</f>
        <v/>
      </c>
      <c r="C74" s="918"/>
      <c r="D74" s="918"/>
      <c r="E74" s="918"/>
      <c r="F74" s="918"/>
      <c r="G74" s="918"/>
      <c r="H74" s="918"/>
      <c r="I74" s="91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6"/>
      <c r="T74" s="916"/>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200000000000003" customHeight="1">
      <c r="A75" s="420">
        <v>62</v>
      </c>
      <c r="B75" s="917" t="str">
        <f>IF(基本情報入力シート!C106="","",基本情報入力シート!C106)</f>
        <v/>
      </c>
      <c r="C75" s="918"/>
      <c r="D75" s="918"/>
      <c r="E75" s="918"/>
      <c r="F75" s="918"/>
      <c r="G75" s="918"/>
      <c r="H75" s="918"/>
      <c r="I75" s="91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6"/>
      <c r="T75" s="916"/>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200000000000003" customHeight="1">
      <c r="A76" s="420">
        <v>63</v>
      </c>
      <c r="B76" s="917" t="str">
        <f>IF(基本情報入力シート!C107="","",基本情報入力シート!C107)</f>
        <v/>
      </c>
      <c r="C76" s="918"/>
      <c r="D76" s="918"/>
      <c r="E76" s="918"/>
      <c r="F76" s="918"/>
      <c r="G76" s="918"/>
      <c r="H76" s="918"/>
      <c r="I76" s="91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6"/>
      <c r="T76" s="916"/>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200000000000003" customHeight="1">
      <c r="A77" s="420">
        <v>64</v>
      </c>
      <c r="B77" s="917" t="str">
        <f>IF(基本情報入力シート!C108="","",基本情報入力シート!C108)</f>
        <v/>
      </c>
      <c r="C77" s="918"/>
      <c r="D77" s="918"/>
      <c r="E77" s="918"/>
      <c r="F77" s="918"/>
      <c r="G77" s="918"/>
      <c r="H77" s="918"/>
      <c r="I77" s="91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6"/>
      <c r="T77" s="916"/>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200000000000003" customHeight="1">
      <c r="A78" s="420">
        <v>65</v>
      </c>
      <c r="B78" s="917" t="str">
        <f>IF(基本情報入力シート!C109="","",基本情報入力シート!C109)</f>
        <v/>
      </c>
      <c r="C78" s="918"/>
      <c r="D78" s="918"/>
      <c r="E78" s="918"/>
      <c r="F78" s="918"/>
      <c r="G78" s="918"/>
      <c r="H78" s="918"/>
      <c r="I78" s="91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6"/>
      <c r="T78" s="916"/>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200000000000003" customHeight="1">
      <c r="A79" s="420">
        <v>66</v>
      </c>
      <c r="B79" s="917" t="str">
        <f>IF(基本情報入力シート!C110="","",基本情報入力シート!C110)</f>
        <v/>
      </c>
      <c r="C79" s="918"/>
      <c r="D79" s="918"/>
      <c r="E79" s="918"/>
      <c r="F79" s="918"/>
      <c r="G79" s="918"/>
      <c r="H79" s="918"/>
      <c r="I79" s="91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6"/>
      <c r="T79" s="916"/>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200000000000003" customHeight="1">
      <c r="A80" s="420">
        <v>67</v>
      </c>
      <c r="B80" s="917" t="str">
        <f>IF(基本情報入力シート!C111="","",基本情報入力シート!C111)</f>
        <v/>
      </c>
      <c r="C80" s="918"/>
      <c r="D80" s="918"/>
      <c r="E80" s="918"/>
      <c r="F80" s="918"/>
      <c r="G80" s="918"/>
      <c r="H80" s="918"/>
      <c r="I80" s="91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6"/>
      <c r="T80" s="916"/>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200000000000003" customHeight="1">
      <c r="A81" s="420">
        <v>68</v>
      </c>
      <c r="B81" s="917" t="str">
        <f>IF(基本情報入力シート!C112="","",基本情報入力シート!C112)</f>
        <v/>
      </c>
      <c r="C81" s="918"/>
      <c r="D81" s="918"/>
      <c r="E81" s="918"/>
      <c r="F81" s="918"/>
      <c r="G81" s="918"/>
      <c r="H81" s="918"/>
      <c r="I81" s="91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6"/>
      <c r="T81" s="916"/>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200000000000003" customHeight="1">
      <c r="A82" s="420">
        <v>69</v>
      </c>
      <c r="B82" s="917" t="str">
        <f>IF(基本情報入力シート!C113="","",基本情報入力シート!C113)</f>
        <v/>
      </c>
      <c r="C82" s="918"/>
      <c r="D82" s="918"/>
      <c r="E82" s="918"/>
      <c r="F82" s="918"/>
      <c r="G82" s="918"/>
      <c r="H82" s="918"/>
      <c r="I82" s="91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6"/>
      <c r="T82" s="916"/>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200000000000003" customHeight="1">
      <c r="A83" s="420">
        <v>70</v>
      </c>
      <c r="B83" s="917" t="str">
        <f>IF(基本情報入力シート!C114="","",基本情報入力シート!C114)</f>
        <v/>
      </c>
      <c r="C83" s="918"/>
      <c r="D83" s="918"/>
      <c r="E83" s="918"/>
      <c r="F83" s="918"/>
      <c r="G83" s="918"/>
      <c r="H83" s="918"/>
      <c r="I83" s="91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6"/>
      <c r="T83" s="916"/>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200000000000003" customHeight="1">
      <c r="A84" s="420">
        <v>71</v>
      </c>
      <c r="B84" s="917" t="str">
        <f>IF(基本情報入力シート!C115="","",基本情報入力シート!C115)</f>
        <v/>
      </c>
      <c r="C84" s="918"/>
      <c r="D84" s="918"/>
      <c r="E84" s="918"/>
      <c r="F84" s="918"/>
      <c r="G84" s="918"/>
      <c r="H84" s="918"/>
      <c r="I84" s="91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6"/>
      <c r="T84" s="916"/>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200000000000003" customHeight="1">
      <c r="A85" s="420">
        <v>72</v>
      </c>
      <c r="B85" s="917" t="str">
        <f>IF(基本情報入力シート!C116="","",基本情報入力シート!C116)</f>
        <v/>
      </c>
      <c r="C85" s="918"/>
      <c r="D85" s="918"/>
      <c r="E85" s="918"/>
      <c r="F85" s="918"/>
      <c r="G85" s="918"/>
      <c r="H85" s="918"/>
      <c r="I85" s="91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6"/>
      <c r="T85" s="916"/>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200000000000003" customHeight="1">
      <c r="A86" s="420">
        <v>73</v>
      </c>
      <c r="B86" s="917" t="str">
        <f>IF(基本情報入力シート!C117="","",基本情報入力シート!C117)</f>
        <v/>
      </c>
      <c r="C86" s="918"/>
      <c r="D86" s="918"/>
      <c r="E86" s="918"/>
      <c r="F86" s="918"/>
      <c r="G86" s="918"/>
      <c r="H86" s="918"/>
      <c r="I86" s="91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6"/>
      <c r="T86" s="916"/>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200000000000003" customHeight="1">
      <c r="A87" s="420">
        <v>74</v>
      </c>
      <c r="B87" s="917" t="str">
        <f>IF(基本情報入力シート!C118="","",基本情報入力シート!C118)</f>
        <v/>
      </c>
      <c r="C87" s="918"/>
      <c r="D87" s="918"/>
      <c r="E87" s="918"/>
      <c r="F87" s="918"/>
      <c r="G87" s="918"/>
      <c r="H87" s="918"/>
      <c r="I87" s="91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6"/>
      <c r="T87" s="916"/>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200000000000003" customHeight="1">
      <c r="A88" s="420">
        <v>75</v>
      </c>
      <c r="B88" s="917" t="str">
        <f>IF(基本情報入力シート!C119="","",基本情報入力シート!C119)</f>
        <v/>
      </c>
      <c r="C88" s="918"/>
      <c r="D88" s="918"/>
      <c r="E88" s="918"/>
      <c r="F88" s="918"/>
      <c r="G88" s="918"/>
      <c r="H88" s="918"/>
      <c r="I88" s="91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6"/>
      <c r="T88" s="916"/>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200000000000003" customHeight="1">
      <c r="A89" s="420">
        <v>76</v>
      </c>
      <c r="B89" s="917" t="str">
        <f>IF(基本情報入力シート!C120="","",基本情報入力シート!C120)</f>
        <v/>
      </c>
      <c r="C89" s="918"/>
      <c r="D89" s="918"/>
      <c r="E89" s="918"/>
      <c r="F89" s="918"/>
      <c r="G89" s="918"/>
      <c r="H89" s="918"/>
      <c r="I89" s="91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6"/>
      <c r="T89" s="916"/>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200000000000003" customHeight="1">
      <c r="A90" s="420">
        <v>77</v>
      </c>
      <c r="B90" s="917" t="str">
        <f>IF(基本情報入力シート!C121="","",基本情報入力シート!C121)</f>
        <v/>
      </c>
      <c r="C90" s="918"/>
      <c r="D90" s="918"/>
      <c r="E90" s="918"/>
      <c r="F90" s="918"/>
      <c r="G90" s="918"/>
      <c r="H90" s="918"/>
      <c r="I90" s="91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6"/>
      <c r="T90" s="916"/>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200000000000003" customHeight="1">
      <c r="A91" s="420">
        <v>78</v>
      </c>
      <c r="B91" s="917" t="str">
        <f>IF(基本情報入力シート!C122="","",基本情報入力シート!C122)</f>
        <v/>
      </c>
      <c r="C91" s="918"/>
      <c r="D91" s="918"/>
      <c r="E91" s="918"/>
      <c r="F91" s="918"/>
      <c r="G91" s="918"/>
      <c r="H91" s="918"/>
      <c r="I91" s="91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6"/>
      <c r="T91" s="916"/>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200000000000003" customHeight="1">
      <c r="A92" s="420">
        <v>79</v>
      </c>
      <c r="B92" s="917" t="str">
        <f>IF(基本情報入力シート!C123="","",基本情報入力シート!C123)</f>
        <v/>
      </c>
      <c r="C92" s="918"/>
      <c r="D92" s="918"/>
      <c r="E92" s="918"/>
      <c r="F92" s="918"/>
      <c r="G92" s="918"/>
      <c r="H92" s="918"/>
      <c r="I92" s="91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6"/>
      <c r="T92" s="916"/>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200000000000003" customHeight="1">
      <c r="A93" s="420">
        <v>80</v>
      </c>
      <c r="B93" s="917" t="str">
        <f>IF(基本情報入力シート!C124="","",基本情報入力シート!C124)</f>
        <v/>
      </c>
      <c r="C93" s="918"/>
      <c r="D93" s="918"/>
      <c r="E93" s="918"/>
      <c r="F93" s="918"/>
      <c r="G93" s="918"/>
      <c r="H93" s="918"/>
      <c r="I93" s="91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6"/>
      <c r="T93" s="916"/>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200000000000003" customHeight="1">
      <c r="A94" s="420">
        <v>81</v>
      </c>
      <c r="B94" s="917" t="str">
        <f>IF(基本情報入力シート!C125="","",基本情報入力シート!C125)</f>
        <v/>
      </c>
      <c r="C94" s="918"/>
      <c r="D94" s="918"/>
      <c r="E94" s="918"/>
      <c r="F94" s="918"/>
      <c r="G94" s="918"/>
      <c r="H94" s="918"/>
      <c r="I94" s="91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6"/>
      <c r="T94" s="916"/>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200000000000003" customHeight="1">
      <c r="A95" s="420">
        <v>82</v>
      </c>
      <c r="B95" s="917" t="str">
        <f>IF(基本情報入力シート!C126="","",基本情報入力シート!C126)</f>
        <v/>
      </c>
      <c r="C95" s="918"/>
      <c r="D95" s="918"/>
      <c r="E95" s="918"/>
      <c r="F95" s="918"/>
      <c r="G95" s="918"/>
      <c r="H95" s="918"/>
      <c r="I95" s="91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6"/>
      <c r="T95" s="916"/>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200000000000003" customHeight="1">
      <c r="A96" s="420">
        <v>83</v>
      </c>
      <c r="B96" s="917" t="str">
        <f>IF(基本情報入力シート!C127="","",基本情報入力シート!C127)</f>
        <v/>
      </c>
      <c r="C96" s="918"/>
      <c r="D96" s="918"/>
      <c r="E96" s="918"/>
      <c r="F96" s="918"/>
      <c r="G96" s="918"/>
      <c r="H96" s="918"/>
      <c r="I96" s="91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6"/>
      <c r="T96" s="916"/>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200000000000003" customHeight="1">
      <c r="A97" s="420">
        <v>84</v>
      </c>
      <c r="B97" s="917" t="str">
        <f>IF(基本情報入力シート!C128="","",基本情報入力シート!C128)</f>
        <v/>
      </c>
      <c r="C97" s="918"/>
      <c r="D97" s="918"/>
      <c r="E97" s="918"/>
      <c r="F97" s="918"/>
      <c r="G97" s="918"/>
      <c r="H97" s="918"/>
      <c r="I97" s="91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6"/>
      <c r="T97" s="916"/>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200000000000003" customHeight="1">
      <c r="A98" s="420">
        <v>85</v>
      </c>
      <c r="B98" s="917" t="str">
        <f>IF(基本情報入力シート!C129="","",基本情報入力シート!C129)</f>
        <v/>
      </c>
      <c r="C98" s="918"/>
      <c r="D98" s="918"/>
      <c r="E98" s="918"/>
      <c r="F98" s="918"/>
      <c r="G98" s="918"/>
      <c r="H98" s="918"/>
      <c r="I98" s="91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6"/>
      <c r="T98" s="916"/>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200000000000003" customHeight="1">
      <c r="A99" s="420">
        <v>86</v>
      </c>
      <c r="B99" s="917" t="str">
        <f>IF(基本情報入力シート!C130="","",基本情報入力シート!C130)</f>
        <v/>
      </c>
      <c r="C99" s="918"/>
      <c r="D99" s="918"/>
      <c r="E99" s="918"/>
      <c r="F99" s="918"/>
      <c r="G99" s="918"/>
      <c r="H99" s="918"/>
      <c r="I99" s="91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6"/>
      <c r="T99" s="916"/>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200000000000003" customHeight="1">
      <c r="A100" s="420">
        <v>87</v>
      </c>
      <c r="B100" s="917" t="str">
        <f>IF(基本情報入力シート!C131="","",基本情報入力シート!C131)</f>
        <v/>
      </c>
      <c r="C100" s="918"/>
      <c r="D100" s="918"/>
      <c r="E100" s="918"/>
      <c r="F100" s="918"/>
      <c r="G100" s="918"/>
      <c r="H100" s="918"/>
      <c r="I100" s="91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6"/>
      <c r="T100" s="916"/>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200000000000003" customHeight="1">
      <c r="A101" s="420">
        <v>88</v>
      </c>
      <c r="B101" s="917" t="str">
        <f>IF(基本情報入力シート!C132="","",基本情報入力シート!C132)</f>
        <v/>
      </c>
      <c r="C101" s="918"/>
      <c r="D101" s="918"/>
      <c r="E101" s="918"/>
      <c r="F101" s="918"/>
      <c r="G101" s="918"/>
      <c r="H101" s="918"/>
      <c r="I101" s="91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6"/>
      <c r="T101" s="916"/>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200000000000003" customHeight="1">
      <c r="A102" s="420">
        <v>89</v>
      </c>
      <c r="B102" s="917" t="str">
        <f>IF(基本情報入力シート!C133="","",基本情報入力シート!C133)</f>
        <v/>
      </c>
      <c r="C102" s="918"/>
      <c r="D102" s="918"/>
      <c r="E102" s="918"/>
      <c r="F102" s="918"/>
      <c r="G102" s="918"/>
      <c r="H102" s="918"/>
      <c r="I102" s="91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6"/>
      <c r="T102" s="916"/>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200000000000003" customHeight="1">
      <c r="A103" s="420">
        <v>90</v>
      </c>
      <c r="B103" s="917" t="str">
        <f>IF(基本情報入力シート!C134="","",基本情報入力シート!C134)</f>
        <v/>
      </c>
      <c r="C103" s="918"/>
      <c r="D103" s="918"/>
      <c r="E103" s="918"/>
      <c r="F103" s="918"/>
      <c r="G103" s="918"/>
      <c r="H103" s="918"/>
      <c r="I103" s="91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6"/>
      <c r="T103" s="916"/>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200000000000003" customHeight="1">
      <c r="A104" s="420">
        <v>91</v>
      </c>
      <c r="B104" s="917" t="str">
        <f>IF(基本情報入力シート!C135="","",基本情報入力シート!C135)</f>
        <v/>
      </c>
      <c r="C104" s="918"/>
      <c r="D104" s="918"/>
      <c r="E104" s="918"/>
      <c r="F104" s="918"/>
      <c r="G104" s="918"/>
      <c r="H104" s="918"/>
      <c r="I104" s="91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6"/>
      <c r="T104" s="916"/>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200000000000003" customHeight="1">
      <c r="A105" s="420">
        <v>92</v>
      </c>
      <c r="B105" s="917" t="str">
        <f>IF(基本情報入力シート!C136="","",基本情報入力シート!C136)</f>
        <v/>
      </c>
      <c r="C105" s="918"/>
      <c r="D105" s="918"/>
      <c r="E105" s="918"/>
      <c r="F105" s="918"/>
      <c r="G105" s="918"/>
      <c r="H105" s="918"/>
      <c r="I105" s="91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6"/>
      <c r="T105" s="916"/>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200000000000003" customHeight="1">
      <c r="A106" s="420">
        <v>93</v>
      </c>
      <c r="B106" s="917" t="str">
        <f>IF(基本情報入力シート!C137="","",基本情報入力シート!C137)</f>
        <v/>
      </c>
      <c r="C106" s="918"/>
      <c r="D106" s="918"/>
      <c r="E106" s="918"/>
      <c r="F106" s="918"/>
      <c r="G106" s="918"/>
      <c r="H106" s="918"/>
      <c r="I106" s="91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6"/>
      <c r="T106" s="916"/>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200000000000003" customHeight="1">
      <c r="A107" s="420">
        <v>94</v>
      </c>
      <c r="B107" s="917" t="str">
        <f>IF(基本情報入力シート!C138="","",基本情報入力シート!C138)</f>
        <v/>
      </c>
      <c r="C107" s="918"/>
      <c r="D107" s="918"/>
      <c r="E107" s="918"/>
      <c r="F107" s="918"/>
      <c r="G107" s="918"/>
      <c r="H107" s="918"/>
      <c r="I107" s="91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6"/>
      <c r="T107" s="916"/>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200000000000003" customHeight="1">
      <c r="A108" s="420">
        <v>95</v>
      </c>
      <c r="B108" s="917" t="str">
        <f>IF(基本情報入力シート!C139="","",基本情報入力シート!C139)</f>
        <v/>
      </c>
      <c r="C108" s="918"/>
      <c r="D108" s="918"/>
      <c r="E108" s="918"/>
      <c r="F108" s="918"/>
      <c r="G108" s="918"/>
      <c r="H108" s="918"/>
      <c r="I108" s="91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6"/>
      <c r="T108" s="916"/>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200000000000003" customHeight="1">
      <c r="A109" s="420">
        <v>96</v>
      </c>
      <c r="B109" s="917" t="str">
        <f>IF(基本情報入力シート!C140="","",基本情報入力シート!C140)</f>
        <v/>
      </c>
      <c r="C109" s="918"/>
      <c r="D109" s="918"/>
      <c r="E109" s="918"/>
      <c r="F109" s="918"/>
      <c r="G109" s="918"/>
      <c r="H109" s="918"/>
      <c r="I109" s="91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6"/>
      <c r="T109" s="916"/>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200000000000003" customHeight="1">
      <c r="A110" s="420">
        <v>97</v>
      </c>
      <c r="B110" s="917" t="str">
        <f>IF(基本情報入力シート!C141="","",基本情報入力シート!C141)</f>
        <v/>
      </c>
      <c r="C110" s="918"/>
      <c r="D110" s="918"/>
      <c r="E110" s="918"/>
      <c r="F110" s="918"/>
      <c r="G110" s="918"/>
      <c r="H110" s="918"/>
      <c r="I110" s="91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6"/>
      <c r="T110" s="916"/>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200000000000003" customHeight="1">
      <c r="A111" s="420">
        <v>98</v>
      </c>
      <c r="B111" s="917" t="str">
        <f>IF(基本情報入力シート!C142="","",基本情報入力シート!C142)</f>
        <v/>
      </c>
      <c r="C111" s="918"/>
      <c r="D111" s="918"/>
      <c r="E111" s="918"/>
      <c r="F111" s="918"/>
      <c r="G111" s="918"/>
      <c r="H111" s="918"/>
      <c r="I111" s="91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6"/>
      <c r="T111" s="916"/>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200000000000003" customHeight="1">
      <c r="A112" s="429">
        <v>99</v>
      </c>
      <c r="B112" s="930" t="str">
        <f>IF(基本情報入力シート!C143="","",基本情報入力シート!C143)</f>
        <v/>
      </c>
      <c r="C112" s="931"/>
      <c r="D112" s="931"/>
      <c r="E112" s="931"/>
      <c r="F112" s="931"/>
      <c r="G112" s="931"/>
      <c r="H112" s="931"/>
      <c r="I112" s="932"/>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6"/>
      <c r="T112" s="916"/>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200000000000003" customHeight="1" thickBot="1">
      <c r="A113" s="431">
        <v>100</v>
      </c>
      <c r="B113" s="927" t="str">
        <f>IF(基本情報入力シート!C144="","",基本情報入力シート!C144)</f>
        <v/>
      </c>
      <c r="C113" s="928"/>
      <c r="D113" s="928"/>
      <c r="E113" s="928"/>
      <c r="F113" s="928"/>
      <c r="G113" s="928"/>
      <c r="H113" s="928"/>
      <c r="I113" s="929"/>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6"/>
      <c r="T113" s="916"/>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262</v>
      </c>
      <c r="R2" s="3"/>
      <c r="S2" s="961" t="s">
        <v>263</v>
      </c>
      <c r="T2" s="962"/>
      <c r="V2" s="977" t="s">
        <v>264</v>
      </c>
      <c r="W2" s="971" t="s">
        <v>265</v>
      </c>
      <c r="X2" s="981" t="s">
        <v>266</v>
      </c>
      <c r="Y2" s="982"/>
      <c r="Z2" s="982"/>
      <c r="AA2" s="982"/>
      <c r="AB2" s="982"/>
      <c r="AC2" s="982"/>
      <c r="AD2" s="982"/>
      <c r="AE2" s="982"/>
      <c r="AF2" s="982"/>
      <c r="AG2" s="983"/>
      <c r="AI2" s="969" t="s">
        <v>264</v>
      </c>
      <c r="AJ2" s="974" t="s">
        <v>267</v>
      </c>
      <c r="AM2" s="471" t="s">
        <v>264</v>
      </c>
      <c r="AN2" s="99" t="s">
        <v>268</v>
      </c>
      <c r="AO2" s="99"/>
      <c r="AP2" s="99"/>
      <c r="AQ2" s="99"/>
      <c r="AR2" s="99"/>
      <c r="AS2" s="100"/>
      <c r="AT2" s="100"/>
      <c r="BE2" s="2"/>
    </row>
    <row r="3" spans="1:57" ht="28.5" customHeight="1" thickBot="1">
      <c r="A3" s="969" t="s">
        <v>264</v>
      </c>
      <c r="B3" s="971" t="s">
        <v>265</v>
      </c>
      <c r="C3" s="964" t="s">
        <v>269</v>
      </c>
      <c r="D3" s="964"/>
      <c r="E3" s="964"/>
      <c r="F3" s="965"/>
      <c r="G3" s="963" t="s">
        <v>270</v>
      </c>
      <c r="H3" s="964"/>
      <c r="I3" s="964"/>
      <c r="J3" s="964"/>
      <c r="K3" s="964"/>
      <c r="L3" s="964"/>
      <c r="M3" s="965"/>
      <c r="N3" s="963" t="s">
        <v>254</v>
      </c>
      <c r="O3" s="967" t="s">
        <v>271</v>
      </c>
      <c r="P3" s="40"/>
      <c r="Q3" s="23"/>
      <c r="R3" s="3"/>
      <c r="S3" s="90" t="s">
        <v>272</v>
      </c>
      <c r="T3" s="91" t="s">
        <v>273</v>
      </c>
      <c r="V3" s="978"/>
      <c r="W3" s="980"/>
      <c r="X3" s="963" t="s">
        <v>269</v>
      </c>
      <c r="Y3" s="964"/>
      <c r="Z3" s="964"/>
      <c r="AA3" s="965"/>
      <c r="AB3" s="963" t="s">
        <v>270</v>
      </c>
      <c r="AC3" s="964"/>
      <c r="AD3" s="964"/>
      <c r="AE3" s="964"/>
      <c r="AF3" s="964"/>
      <c r="AG3" s="965"/>
      <c r="AI3" s="973"/>
      <c r="AJ3" s="975"/>
      <c r="AM3" s="472" t="s">
        <v>274</v>
      </c>
      <c r="AN3" s="102" t="s">
        <v>2183</v>
      </c>
      <c r="AO3" s="47" t="s">
        <v>373</v>
      </c>
      <c r="AP3" s="47" t="s">
        <v>275</v>
      </c>
      <c r="AQ3" s="466" t="s">
        <v>276</v>
      </c>
      <c r="AR3" s="47" t="s">
        <v>253</v>
      </c>
      <c r="AS3" s="119"/>
      <c r="AT3" s="103"/>
      <c r="BE3" s="2"/>
    </row>
    <row r="4" spans="1:57" ht="28.5" customHeight="1" thickBot="1">
      <c r="A4" s="970"/>
      <c r="B4" s="972"/>
      <c r="C4" s="30" t="s">
        <v>252</v>
      </c>
      <c r="D4" s="31" t="s">
        <v>277</v>
      </c>
      <c r="E4" s="31" t="s">
        <v>278</v>
      </c>
      <c r="F4" s="31" t="s">
        <v>279</v>
      </c>
      <c r="G4" s="89" t="s">
        <v>280</v>
      </c>
      <c r="H4" s="31" t="s">
        <v>281</v>
      </c>
      <c r="I4" s="31" t="s">
        <v>282</v>
      </c>
      <c r="J4" s="31" t="s">
        <v>283</v>
      </c>
      <c r="K4" s="31" t="s">
        <v>284</v>
      </c>
      <c r="L4" s="31" t="s">
        <v>285</v>
      </c>
      <c r="M4" s="32" t="s">
        <v>286</v>
      </c>
      <c r="N4" s="966"/>
      <c r="O4" s="968"/>
      <c r="P4" s="40"/>
      <c r="Q4" s="36"/>
      <c r="R4" s="3"/>
      <c r="S4" s="20" t="s">
        <v>94</v>
      </c>
      <c r="T4" s="92" t="s">
        <v>287</v>
      </c>
      <c r="V4" s="979"/>
      <c r="W4" s="972"/>
      <c r="X4" s="30" t="s">
        <v>252</v>
      </c>
      <c r="Y4" s="31" t="s">
        <v>277</v>
      </c>
      <c r="Z4" s="31" t="s">
        <v>278</v>
      </c>
      <c r="AA4" s="31" t="s">
        <v>279</v>
      </c>
      <c r="AB4" s="89" t="s">
        <v>280</v>
      </c>
      <c r="AC4" s="31" t="s">
        <v>281</v>
      </c>
      <c r="AD4" s="31" t="s">
        <v>282</v>
      </c>
      <c r="AE4" s="31" t="s">
        <v>283</v>
      </c>
      <c r="AF4" s="31" t="s">
        <v>284</v>
      </c>
      <c r="AG4" s="32" t="s">
        <v>285</v>
      </c>
      <c r="AI4" s="970"/>
      <c r="AJ4" s="97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61" t="s">
        <v>304</v>
      </c>
      <c r="T9" s="962"/>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400</v>
      </c>
      <c r="C1" s="1" t="s">
        <v>401</v>
      </c>
    </row>
    <row r="2" spans="1:4" ht="13.8"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3.8"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3.8"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指導監査課１５</dc:creator>
  <cp:lastModifiedBy>K25C0334D</cp:lastModifiedBy>
  <dcterms:created xsi:type="dcterms:W3CDTF">2026-07-10T06:26:19Z</dcterms:created>
  <dcterms:modified xsi:type="dcterms:W3CDTF">2026-07-10T06:26:19Z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